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19\"/>
    </mc:Choice>
  </mc:AlternateContent>
  <bookViews>
    <workbookView xWindow="-15" yWindow="6045" windowWidth="28830" windowHeight="6105" tabRatio="708"/>
  </bookViews>
  <sheets>
    <sheet name="RREO-Anexo 12" sheetId="85" r:id="rId1"/>
  </sheet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62913"/>
</workbook>
</file>

<file path=xl/calcChain.xml><?xml version="1.0" encoding="utf-8"?>
<calcChain xmlns="http://schemas.openxmlformats.org/spreadsheetml/2006/main">
  <c r="H71" i="85" l="1"/>
  <c r="G57" i="85" l="1"/>
  <c r="E57" i="85"/>
  <c r="H56" i="85"/>
  <c r="G56" i="85"/>
  <c r="F56" i="85"/>
  <c r="E56" i="85"/>
  <c r="D56" i="85"/>
  <c r="C56" i="85"/>
  <c r="B56" i="85"/>
  <c r="E51" i="85"/>
  <c r="D51" i="85"/>
  <c r="C51" i="85"/>
  <c r="B51" i="85"/>
  <c r="E50" i="85"/>
  <c r="E49" i="85"/>
  <c r="E48" i="85"/>
  <c r="E47" i="85"/>
  <c r="E46" i="85"/>
  <c r="E45" i="85"/>
  <c r="E44" i="85"/>
  <c r="E43" i="85"/>
  <c r="D43" i="85"/>
  <c r="C43" i="85"/>
  <c r="B43" i="85"/>
  <c r="E38" i="85"/>
  <c r="D38" i="85"/>
  <c r="C38" i="85"/>
  <c r="B38" i="85"/>
  <c r="E37" i="85"/>
  <c r="E36" i="85"/>
  <c r="E35" i="85"/>
  <c r="D35" i="85"/>
  <c r="C35" i="85"/>
  <c r="C29" i="85"/>
  <c r="E29" i="85"/>
  <c r="B35" i="85"/>
  <c r="E34" i="85"/>
  <c r="E33" i="85"/>
  <c r="E32" i="85"/>
  <c r="E31" i="85"/>
  <c r="E30" i="85"/>
  <c r="D29" i="85"/>
  <c r="B29" i="85"/>
  <c r="E28" i="85"/>
  <c r="E27" i="85"/>
  <c r="E26" i="85"/>
  <c r="E25" i="85"/>
  <c r="E24" i="85"/>
  <c r="E23" i="85"/>
  <c r="G124" i="85"/>
  <c r="E124" i="85"/>
  <c r="G123" i="85"/>
  <c r="E123" i="85"/>
  <c r="G122" i="85"/>
  <c r="E122" i="85"/>
  <c r="G121" i="85"/>
  <c r="G127" i="85"/>
  <c r="E121" i="85"/>
  <c r="G120" i="85"/>
  <c r="E120" i="85"/>
  <c r="E115" i="85"/>
  <c r="D115" i="85"/>
  <c r="C115" i="85"/>
  <c r="E109" i="85"/>
  <c r="C109" i="85"/>
  <c r="E104" i="85"/>
  <c r="D104" i="85"/>
  <c r="C104" i="85"/>
  <c r="E98" i="85"/>
  <c r="C98" i="85"/>
  <c r="B98" i="85"/>
  <c r="G94" i="85"/>
  <c r="F94" i="85"/>
  <c r="E94" i="85"/>
  <c r="D94" i="85"/>
  <c r="C94" i="85"/>
  <c r="H79" i="85"/>
  <c r="H81" i="85" s="1"/>
  <c r="B79" i="85"/>
  <c r="B81" i="85" s="1"/>
  <c r="H127" i="85"/>
  <c r="F127" i="85"/>
  <c r="D127" i="85"/>
  <c r="C127" i="85"/>
  <c r="B127" i="85"/>
  <c r="G126" i="85"/>
  <c r="E126" i="85"/>
  <c r="G125" i="85"/>
  <c r="E125" i="85"/>
  <c r="E22" i="85"/>
  <c r="E21" i="85"/>
  <c r="E20" i="85"/>
  <c r="D20" i="85"/>
  <c r="C20" i="85"/>
  <c r="B20" i="85"/>
  <c r="G76" i="85"/>
  <c r="E74" i="85"/>
  <c r="G73" i="85"/>
  <c r="E72" i="85"/>
  <c r="G71" i="85"/>
  <c r="F71" i="85"/>
  <c r="F79" i="85" s="1"/>
  <c r="D71" i="85"/>
  <c r="D79" i="85" s="1"/>
  <c r="C71" i="85"/>
  <c r="C79" i="85" s="1"/>
  <c r="C81" i="85" s="1"/>
  <c r="B71" i="85"/>
  <c r="E70" i="85"/>
  <c r="G69" i="85"/>
  <c r="H64" i="85"/>
  <c r="F64" i="85"/>
  <c r="G75" i="85"/>
  <c r="D64" i="85"/>
  <c r="E77" i="85"/>
  <c r="C64" i="85"/>
  <c r="B64" i="85"/>
  <c r="G63" i="85"/>
  <c r="E63" i="85"/>
  <c r="G62" i="85"/>
  <c r="E62" i="85"/>
  <c r="G61" i="85"/>
  <c r="E61" i="85"/>
  <c r="H60" i="85"/>
  <c r="G60" i="85"/>
  <c r="F60" i="85"/>
  <c r="E60" i="85"/>
  <c r="D60" i="85"/>
  <c r="C60" i="85"/>
  <c r="B60" i="85"/>
  <c r="G59" i="85"/>
  <c r="E59" i="85"/>
  <c r="G58" i="85"/>
  <c r="E58" i="85"/>
  <c r="B12" i="85"/>
  <c r="D67" i="85"/>
  <c r="G77" i="85"/>
  <c r="G70" i="85"/>
  <c r="G74" i="85"/>
  <c r="G78" i="85"/>
  <c r="G72" i="85"/>
  <c r="E76" i="85"/>
  <c r="E78" i="85"/>
  <c r="E69" i="85"/>
  <c r="E64" i="85"/>
  <c r="E73" i="85"/>
  <c r="E75" i="85"/>
  <c r="G64" i="85"/>
  <c r="E127" i="85"/>
  <c r="D118" i="85"/>
  <c r="D18" i="85"/>
  <c r="F67" i="85"/>
  <c r="F54" i="85"/>
  <c r="D41" i="85"/>
  <c r="F118" i="85"/>
  <c r="D54" i="85"/>
  <c r="G79" i="85" l="1"/>
  <c r="G81" i="85" s="1"/>
  <c r="F81" i="85"/>
  <c r="E79" i="85"/>
  <c r="E81" i="85" s="1"/>
  <c r="D81" i="85"/>
  <c r="E71" i="85"/>
  <c r="B85" i="85" l="1"/>
  <c r="B83" i="85"/>
</calcChain>
</file>

<file path=xl/sharedStrings.xml><?xml version="1.0" encoding="utf-8"?>
<sst xmlns="http://schemas.openxmlformats.org/spreadsheetml/2006/main" count="192" uniqueCount="156">
  <si>
    <t>¹ Essa linha apresentará valor somente no Relatório Resumido da Execução Orçamentária do último bimestre do exercício.</t>
  </si>
  <si>
    <t>RELATÓRIO RESUMIDO DA EXECUÇÃO ORÇAMENTÁRIA</t>
  </si>
  <si>
    <t>ORÇAMENTOS FISCAL E DA SEGURIDADE SOCIAL</t>
  </si>
  <si>
    <t>PREVISÃO</t>
  </si>
  <si>
    <t>RECEITAS REALIZADAS</t>
  </si>
  <si>
    <t>INICIAL</t>
  </si>
  <si>
    <t>ATUALIZADA</t>
  </si>
  <si>
    <t>%</t>
  </si>
  <si>
    <t>(a)</t>
  </si>
  <si>
    <t>(b)</t>
  </si>
  <si>
    <t>(c)</t>
  </si>
  <si>
    <t>DOTAÇÃO</t>
  </si>
  <si>
    <t>DESPESAS EMPENHADAS</t>
  </si>
  <si>
    <t>DESPESAS LIQUIDADAS</t>
  </si>
  <si>
    <t>(d)</t>
  </si>
  <si>
    <t>(e)</t>
  </si>
  <si>
    <t>(g)</t>
  </si>
  <si>
    <t>(h)</t>
  </si>
  <si>
    <t>DESPESAS CORRENTES</t>
  </si>
  <si>
    <t>DESPESAS DE CAPITAL</t>
  </si>
  <si>
    <t>TOTAL</t>
  </si>
  <si>
    <t xml:space="preserve">    Pessoal e Encargos Sociais</t>
  </si>
  <si>
    <t xml:space="preserve">    Outras Despesas Correntes</t>
  </si>
  <si>
    <t>(b/a) x 100</t>
  </si>
  <si>
    <t>(d/c) x 100</t>
  </si>
  <si>
    <t>Outras Subfunções</t>
  </si>
  <si>
    <t>(f)</t>
  </si>
  <si>
    <t>DESPESAS COM SAÚDE</t>
  </si>
  <si>
    <t>(Por Grupo de Natureza da Despesa)</t>
  </si>
  <si>
    <t xml:space="preserve">    Juros e Encargos da Dívida</t>
  </si>
  <si>
    <t xml:space="preserve">    Investimentos </t>
  </si>
  <si>
    <t xml:space="preserve">    Inversões Financeiras</t>
  </si>
  <si>
    <t xml:space="preserve">    Amortização da Dívida</t>
  </si>
  <si>
    <t>(Por Subfunção)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</si>
  <si>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</si>
  <si>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</si>
  <si>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</si>
  <si>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</si>
  <si>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</si>
  <si>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</si>
  <si>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(j)</t>
  </si>
  <si>
    <t>(k)</t>
  </si>
  <si>
    <t>RECEITAS DE OPERAÇÕES DE CRÉDITO VINCULADAS À SAÚDE</t>
  </si>
  <si>
    <t>(i)</t>
  </si>
  <si>
    <t>TRANSFERÊNCIA DE RECURSOS DO SISTEMA ÚNICO DE SAÚDE-SUS</t>
  </si>
  <si>
    <t>DESPESAS COM SAÚDE NÃO COMPUTADAS PARA FINS DE APURAÇÃO DO PERCENTUAL MÍNIMO</t>
  </si>
  <si>
    <t>DESPESAS COM INATIVOS E PENSIONISTAS</t>
  </si>
  <si>
    <t>DESPESA COM ASSISTÊNCIA À SAÚDE QUE NÃO ATENDE AO PRINCÍPIO DE ACESSO UNIVERSAL</t>
  </si>
  <si>
    <t xml:space="preserve">   Recursos de Operações de Crédito</t>
  </si>
  <si>
    <t xml:space="preserve">   Outros Recursos</t>
  </si>
  <si>
    <t>OUTRAS AÇÕES E SERVIÇOS NÃO COMPUTADOS</t>
  </si>
  <si>
    <t>PAGOS</t>
  </si>
  <si>
    <t>A PAGAR</t>
  </si>
  <si>
    <t>Inscritos em &lt;Exercício de Referência&gt;</t>
  </si>
  <si>
    <t>Total</t>
  </si>
  <si>
    <t>CONTROLE DOS RESTOS A PAGAR CANCELADOS OU PRESCRITOS PARA FINS DE APLICAÇÃO DA DISPONIBILIDADE DE CAIXA CONFORME ARTIGO 24, § 1º e 2º</t>
  </si>
  <si>
    <t>Saldo Inicial</t>
  </si>
  <si>
    <t>Despesas custeadas no exercício de referência</t>
  </si>
  <si>
    <t>Saldo Final (Não Aplicado)</t>
  </si>
  <si>
    <t>Restos a Pagar Cancelados ou Prescritos em &lt;Exercício de Referência&gt;</t>
  </si>
  <si>
    <t>LIMITE NÃO CUMPRIDO</t>
  </si>
  <si>
    <t xml:space="preserve">Diferença de limite não cumprido em &lt;Exercício de Referência - 1&gt; </t>
  </si>
  <si>
    <t>Total (IX)</t>
  </si>
  <si>
    <t>(l)</t>
  </si>
  <si>
    <t>(l/total l) x 100</t>
  </si>
  <si>
    <t>(m)</t>
  </si>
  <si>
    <t>(m/total m) x 100</t>
  </si>
  <si>
    <t>DEMONSTRATIVO DAS RECEITAS E DESPESAS COM AÇÕES E SERVIÇOS PÚBLICOS DE SAÚDE</t>
  </si>
  <si>
    <t>RECEITAS PARA APURAÇÃO DA APLICAÇÃO EM AÇÕES E SERVIÇOS PÚBLICOS DE SAÚDE</t>
  </si>
  <si>
    <t xml:space="preserve">   Imposto de Renda Retido na Fonte - IRRF</t>
  </si>
  <si>
    <t>RECEITAS ADICIONAIS PARA FINANCIAMENTO DA SAÚDE</t>
  </si>
  <si>
    <t xml:space="preserve">   Provenientes da União</t>
  </si>
  <si>
    <t>TRANSFERÊNCIAS VOLUNTÁRIAS</t>
  </si>
  <si>
    <t>TOTAL RECEITAS ADICIONAIS PARA FINANCIAMENTO DA SAÚDE</t>
  </si>
  <si>
    <t>(f/e) x 100</t>
  </si>
  <si>
    <t>(g/e) x 100</t>
  </si>
  <si>
    <t xml:space="preserve">DESPESAS CUSTEADAS COM OUTROS RECURSOS </t>
  </si>
  <si>
    <t xml:space="preserve">   Recursos de Transferência do Sistema Único de Saúde - SUS</t>
  </si>
  <si>
    <t>RECEITA DE IMPOSTOS LÍQUIDA (I)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</si>
  <si>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</si>
  <si>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</si>
  <si>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</si>
  <si>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</si>
  <si>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</si>
  <si>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</si>
  <si>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</si>
  <si>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RREO – ANEXO  12 (LC 141/2012, art. 35)</t>
  </si>
  <si>
    <t>Inscritos em &lt;Exercício de Referência - 4&gt;</t>
  </si>
  <si>
    <t>Inscritos em &lt;Exercícios Anteriores ao de Referência - 4 (Somatório)&gt;</t>
  </si>
  <si>
    <t>RESTOS A PAGAR CANCELADOS OU PRESCRITOS</t>
  </si>
  <si>
    <t xml:space="preserve">Restos a Pagar Cancelados ou Prescritos em &lt;Exercício de Referência - 4&gt; </t>
  </si>
  <si>
    <t>Restos a Pagar Cancelados ou Prescritos em &lt;Exercícios Anteriores ao de Referência - 4 (Somatório)&gt;</t>
  </si>
  <si>
    <t xml:space="preserve">Diferença de limite não cumprido em &lt;Exercício de Referência - 5&gt; </t>
  </si>
  <si>
    <t>Diferença de limite não cumprido em &lt;Exercícios Anteriores ao de Referência – 5 (Somatório)&gt;</t>
  </si>
  <si>
    <t>RECEITA DE TRANSFERÊNCIAS CONSTITUCIONAIS E LEGAIS (II)</t>
  </si>
  <si>
    <t xml:space="preserve">   Outras Receitas do SUS</t>
  </si>
  <si>
    <t>OUTRAS RECEITAS PARA FINANCIAMENTO DA SAÚDE</t>
  </si>
  <si>
    <t>EXECUÇÃO DE RESTOS A PAGAR NÃO PROCESSADOS INSCRITOS COM DISPONIBILDADE DE CAIXA</t>
  </si>
  <si>
    <t xml:space="preserve"> CONTROLE DO VALOR REFERENTE AO PERCENTUAL MÍNIMO NÃO CUMPRIDO EM EXERCÍCIOS ANTERIORES PARA FINS DE APLICAÇÃO DOS RECURSOS VINCULADOS CONFORME ARTIGOS 25 E 26</t>
  </si>
  <si>
    <t>INSCRITOS</t>
  </si>
  <si>
    <t>CANCELADOS/    PRESCRITOS</t>
  </si>
  <si>
    <t>PARCELA CONSIDERADA NO LIMITE</t>
  </si>
  <si>
    <t xml:space="preserve">   Imposto Predial e Territorial Urbano - IPTU</t>
  </si>
  <si>
    <t xml:space="preserve">   Imposto sobre Transmissão de Bens Intervivos - ITBI</t>
  </si>
  <si>
    <t xml:space="preserve">   Imposto sobre Serviços de Qualquer Natureza - ISS</t>
  </si>
  <si>
    <t xml:space="preserve">   Imposto Territorial Rural - ITR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</si>
  <si>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</si>
  <si>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</si>
  <si>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</si>
  <si>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</si>
  <si>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>TOTAL DAS RECEITAS PARA APURAÇÃO DA APLICAÇÃO EM AÇÕES E SERVIÇOS PÚBLICOS DE SAÚDE (III) = I + II</t>
  </si>
  <si>
    <t xml:space="preserve">   Provenientes dos Estados</t>
  </si>
  <si>
    <t xml:space="preserve">   Provenientes de Outros Municípios</t>
  </si>
  <si>
    <t>TOTAL DAS DESPESAS COM SAÚDE (IV)</t>
  </si>
  <si>
    <t>(h/IVf)x100</t>
  </si>
  <si>
    <t>(i/IVg)x100</t>
  </si>
  <si>
    <t>TOTAL DAS DESPESAS COM NÃO COMPUTADAS  (V)</t>
  </si>
  <si>
    <t>TOTAL DAS DESPESAS COM AÇÕES E SERVIÇOS PÚBLICOS DE SAÚDE (VI) = (IV - V)</t>
  </si>
  <si>
    <t>Total (VIII)</t>
  </si>
  <si>
    <t>Tabela 12.2 - Demonstrativo das Despesas com Saúde - Municípios</t>
  </si>
  <si>
    <t>Inscritos em &lt;Exercício de Referência - 1&gt;</t>
  </si>
  <si>
    <t>Inscritos em &lt;Exercício de Referência - 2&gt;</t>
  </si>
  <si>
    <t xml:space="preserve">Restos a Pagar Cancelados ou Prescritos em &lt;Exercício de Referência - 1&gt; </t>
  </si>
  <si>
    <t xml:space="preserve">Restos a Pagar Cancelados ou Prescritos em &lt;Exercício de Referência - 2&gt; </t>
  </si>
  <si>
    <t xml:space="preserve">Restos a Pagar Cancelados ou Prescritos em &lt;Exercício de Referência - 3&gt; </t>
  </si>
  <si>
    <t xml:space="preserve">Diferença de limite não cumprido em &lt;Exercício de Referência - 2&gt; </t>
  </si>
  <si>
    <t xml:space="preserve">Diferença de limite não cumprido em &lt;Exercício de Referência - 3&gt; </t>
  </si>
  <si>
    <t xml:space="preserve">Diferença de limite não cumprido em &lt;Exercício de Referência - 4&gt; </t>
  </si>
  <si>
    <r>
      <t>Inscritas em Restos a Pagar não Processados</t>
    </r>
    <r>
      <rPr>
        <b/>
        <vertAlign val="superscript"/>
        <sz val="8"/>
        <rFont val="Times New Roman"/>
        <family val="1"/>
      </rPr>
      <t>7</t>
    </r>
  </si>
  <si>
    <r>
      <t>RESTOS A PAGAR NÃO PROCESSADOS INSCRITOS INDEVIDAMENTE NO EXERCÍCIO SEM DISPONIBILIDADE FINANCEIRA</t>
    </r>
    <r>
      <rPr>
        <vertAlign val="superscript"/>
        <sz val="8"/>
        <rFont val="Times New Roman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</si>
  <si>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Times New Roman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</si>
  <si>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Times New Roman"/>
        <family val="1"/>
      </rPr>
      <t>3</t>
    </r>
  </si>
  <si>
    <r>
      <t>PERCENTUAL DE APLICAÇÃO EM AÇÕES E SERVIÇOS PÚBLICOS DE SAÚDE SOBRE A RECEITA  DE IMPOSTOS LÍQUIDA E TRANSFERÊNCIAS CONSTITUCIONAIS E LEGAIS (VII%) = (VI(h ou i) / IIIb x 100)</t>
    </r>
    <r>
      <rPr>
        <b/>
        <vertAlign val="superscript"/>
        <sz val="8"/>
        <rFont val="Times New Roman"/>
        <family val="1"/>
      </rPr>
      <t>6</t>
    </r>
    <r>
      <rPr>
        <b/>
        <sz val="8"/>
        <rFont val="Times New Roman"/>
        <family val="1"/>
      </rPr>
      <t xml:space="preserve"> - LIMITE CONSTITUCIONAL 15%</t>
    </r>
    <r>
      <rPr>
        <b/>
        <vertAlign val="superscript"/>
        <sz val="8"/>
        <rFont val="Times New Roman"/>
        <family val="1"/>
      </rPr>
      <t>4 e 5</t>
    </r>
  </si>
  <si>
    <r>
      <t>VALOR REFERENTE À DIFERENÇA ENTRE O VALOR EXECUTADO E O LIMITE MÍNIMO CONSTITUCIONAL [VI(h ou i) - (15 x IIIb)/100]</t>
    </r>
    <r>
      <rPr>
        <b/>
        <vertAlign val="superscript"/>
        <sz val="8"/>
        <rFont val="Times New Roman"/>
        <family val="1"/>
      </rPr>
      <t>6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</si>
  <si>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 O valor apresentado na intercessão com a coluna "i" ou com a coluna "h" deverá ser o mesmo apresentado no "total j".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</si>
  <si>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 O valor apresentado na intercessão com a coluna "i" ou com a coluna "h" deverá ser o mesmo apresentado no "total k".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</si>
  <si>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 Limite anual mínimo a ser cumprido no encerramento do exercício. Deverá ser informado o limite estabelecido na Lei Orgânica do Município quando o percentual nela estabelecido for superior ao fixado na LC nº 141/2012</t>
    </r>
  </si>
  <si>
    <r>
      <rPr>
        <vertAlign val="superscript"/>
        <sz val="8"/>
        <rFont val="Times New Roman"/>
        <family val="1"/>
      </rPr>
      <t>5</t>
    </r>
    <r>
      <rPr>
        <sz val="8"/>
        <rFont val="Times New Roman"/>
        <family val="1"/>
      </rPr>
      <t xml:space="preserve"> Durante o exercício esse valor servirá para o monitoramento previsto no art. 23 da LC 141/2012</t>
    </r>
  </si>
  <si>
    <r>
      <rPr>
        <vertAlign val="superscript"/>
        <sz val="8"/>
        <rFont val="Times New Roman"/>
        <family val="1"/>
      </rPr>
      <t>6</t>
    </r>
    <r>
      <rPr>
        <sz val="8"/>
        <rFont val="Times New Roman"/>
        <family val="1"/>
      </rPr>
      <t xml:space="preserve"> Nos cinco primeiros bimestres do exercício o acompanhamento será feito com base na despesa liquidada. No último bimestre do exercício, o valor deverá corresponder ao total da despesa empenhada.</t>
    </r>
  </si>
  <si>
    <r>
      <rPr>
        <vertAlign val="superscript"/>
        <sz val="8"/>
        <rFont val="Times New Roman"/>
        <family val="1"/>
      </rPr>
      <t>7</t>
    </r>
    <r>
      <rPr>
        <sz val="8"/>
        <rFont val="Times New Roman"/>
        <family val="1"/>
      </rPr>
      <t xml:space="preserve"> Essa coluna poderá ser apresentada somente no último bimestre</t>
    </r>
  </si>
  <si>
    <t>PREFEITURA MUNICIPAL DE INDAIATUBA</t>
  </si>
  <si>
    <t>Av. Eng. Fabio R. Barnabe, 2800 - Jd. Esplanada II</t>
  </si>
  <si>
    <t>C.N.P.J. 44.733.608/0001-09</t>
  </si>
  <si>
    <t>Telefone: (19) 3834-9000</t>
  </si>
  <si>
    <t>Período: 6º Bimestre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</si>
  <si>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</si>
  <si>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</si>
  <si>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</si>
  <si>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</si>
  <si>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</si>
  <si>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</si>
  <si>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24/01/2020, às 14:10:24. Assinado Digitalmente no dia 24/01/2020, às 14:10:24.</t>
  </si>
  <si>
    <t>CRC - SP 321123/O-4</t>
  </si>
  <si>
    <t>CRC-SP 289944/O-3</t>
  </si>
  <si>
    <t>GRAZIELA DRIGO BOSSOLAN GARCIA</t>
  </si>
  <si>
    <t>SECRETÁRIA MUNICIPAL DA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</si>
</sst>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</numFmts>
  <fonts count="14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u/>
      <sz val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20"/>
      <name val="Times New Roman"/>
      <family val="1"/>
    </font>
    <font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7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5" xfId="0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164" fontId="3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/>
    <xf numFmtId="0" fontId="3" fillId="0" borderId="0" xfId="1" applyFont="1" applyFill="1" applyBorder="1" applyAlignment="1"/>
    <xf numFmtId="0" fontId="1" fillId="2" borderId="10" xfId="1" applyFont="1" applyFill="1" applyBorder="1" applyAlignment="1">
      <alignment horizontal="center" vertical="top" wrapText="1"/>
    </xf>
    <xf numFmtId="0" fontId="1" fillId="2" borderId="9" xfId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2" borderId="8" xfId="0" applyFont="1" applyFill="1" applyBorder="1" applyAlignment="1">
      <alignment horizontal="center" vertical="center" wrapText="1"/>
    </xf>
    <xf numFmtId="43" fontId="2" fillId="0" borderId="10" xfId="4" applyFont="1" applyFill="1" applyBorder="1" applyAlignment="1">
      <alignment horizontal="right"/>
    </xf>
    <xf numFmtId="43" fontId="2" fillId="0" borderId="0" xfId="4" applyFont="1" applyFill="1" applyBorder="1" applyAlignment="1">
      <alignment horizontal="right"/>
    </xf>
    <xf numFmtId="43" fontId="2" fillId="0" borderId="9" xfId="4" applyFont="1" applyFill="1" applyBorder="1" applyAlignment="1">
      <alignment horizontal="right"/>
    </xf>
    <xf numFmtId="43" fontId="2" fillId="0" borderId="14" xfId="4" applyFont="1" applyFill="1" applyBorder="1" applyAlignment="1">
      <alignment horizontal="right"/>
    </xf>
    <xf numFmtId="43" fontId="2" fillId="0" borderId="3" xfId="4" applyFont="1" applyFill="1" applyBorder="1" applyAlignment="1">
      <alignment horizontal="right"/>
    </xf>
    <xf numFmtId="43" fontId="2" fillId="0" borderId="7" xfId="4" applyFont="1" applyFill="1" applyBorder="1" applyAlignment="1">
      <alignment horizontal="right"/>
    </xf>
    <xf numFmtId="43" fontId="2" fillId="0" borderId="8" xfId="4" applyFont="1" applyFill="1" applyBorder="1" applyAlignment="1">
      <alignment horizontal="right"/>
    </xf>
    <xf numFmtId="0" fontId="3" fillId="0" borderId="0" xfId="0" applyFont="1"/>
    <xf numFmtId="0" fontId="3" fillId="3" borderId="0" xfId="0" applyFont="1" applyFill="1"/>
    <xf numFmtId="0" fontId="2" fillId="2" borderId="14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2" borderId="5" xfId="0" applyFont="1" applyFill="1" applyBorder="1" applyAlignment="1"/>
    <xf numFmtId="0" fontId="1" fillId="2" borderId="7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2" fillId="0" borderId="14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43" fontId="2" fillId="0" borderId="5" xfId="4" applyFont="1" applyFill="1" applyBorder="1" applyAlignment="1">
      <alignment horizontal="right"/>
    </xf>
    <xf numFmtId="0" fontId="1" fillId="0" borderId="4" xfId="0" applyFont="1" applyFill="1" applyBorder="1" applyAlignment="1">
      <alignment wrapText="1"/>
    </xf>
    <xf numFmtId="43" fontId="2" fillId="0" borderId="4" xfId="4" applyFont="1" applyFill="1" applyBorder="1" applyAlignment="1">
      <alignment horizontal="right"/>
    </xf>
    <xf numFmtId="0" fontId="1" fillId="0" borderId="0" xfId="0" applyFont="1" applyFill="1" applyBorder="1" applyAlignment="1"/>
    <xf numFmtId="0" fontId="3" fillId="0" borderId="0" xfId="0" applyFont="1" applyAlignment="1"/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/>
    <xf numFmtId="0" fontId="2" fillId="3" borderId="5" xfId="0" applyFont="1" applyFill="1" applyBorder="1" applyAlignment="1"/>
    <xf numFmtId="0" fontId="1" fillId="0" borderId="4" xfId="0" applyFont="1" applyFill="1" applyBorder="1" applyAlignment="1"/>
    <xf numFmtId="0" fontId="1" fillId="0" borderId="13" xfId="0" applyFont="1" applyFill="1" applyBorder="1" applyAlignment="1"/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1" applyFont="1" applyFill="1" applyBorder="1" applyAlignment="1">
      <alignment horizontal="center" vertical="top" wrapText="1"/>
    </xf>
    <xf numFmtId="0" fontId="2" fillId="0" borderId="14" xfId="0" applyFont="1" applyFill="1" applyBorder="1" applyAlignment="1"/>
    <xf numFmtId="0" fontId="1" fillId="3" borderId="4" xfId="0" applyFont="1" applyFill="1" applyBorder="1" applyAlignment="1"/>
    <xf numFmtId="0" fontId="2" fillId="0" borderId="13" xfId="0" applyFont="1" applyFill="1" applyBorder="1" applyAlignment="1"/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/>
    <xf numFmtId="0" fontId="2" fillId="3" borderId="14" xfId="0" applyFont="1" applyFill="1" applyBorder="1" applyAlignment="1">
      <alignment horizontal="left"/>
    </xf>
    <xf numFmtId="43" fontId="2" fillId="3" borderId="10" xfId="4" applyFont="1" applyFill="1" applyBorder="1" applyAlignment="1">
      <alignment horizontal="right"/>
    </xf>
    <xf numFmtId="43" fontId="2" fillId="3" borderId="12" xfId="4" applyFont="1" applyFill="1" applyBorder="1" applyAlignment="1">
      <alignment horizontal="right"/>
    </xf>
    <xf numFmtId="0" fontId="2" fillId="3" borderId="3" xfId="0" applyFont="1" applyFill="1" applyBorder="1" applyAlignment="1">
      <alignment horizontal="left"/>
    </xf>
    <xf numFmtId="43" fontId="2" fillId="3" borderId="9" xfId="4" applyFont="1" applyFill="1" applyBorder="1" applyAlignment="1">
      <alignment horizontal="right"/>
    </xf>
    <xf numFmtId="43" fontId="2" fillId="3" borderId="1" xfId="4" applyFont="1" applyFill="1" applyBorder="1" applyAlignment="1">
      <alignment horizontal="right"/>
    </xf>
    <xf numFmtId="43" fontId="2" fillId="0" borderId="1" xfId="4" applyFont="1" applyFill="1" applyBorder="1" applyAlignment="1">
      <alignment horizontal="right"/>
    </xf>
    <xf numFmtId="0" fontId="2" fillId="3" borderId="9" xfId="0" applyFont="1" applyFill="1" applyBorder="1" applyAlignment="1"/>
    <xf numFmtId="0" fontId="2" fillId="3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43" fontId="2" fillId="0" borderId="3" xfId="4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wrapText="1"/>
    </xf>
    <xf numFmtId="0" fontId="1" fillId="0" borderId="13" xfId="0" applyFont="1" applyFill="1" applyBorder="1" applyAlignment="1">
      <alignment horizontal="center" wrapText="1"/>
    </xf>
    <xf numFmtId="0" fontId="3" fillId="0" borderId="2" xfId="0" applyFont="1" applyBorder="1" applyAlignment="1"/>
    <xf numFmtId="0" fontId="1" fillId="3" borderId="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wrapText="1"/>
    </xf>
    <xf numFmtId="0" fontId="3" fillId="0" borderId="0" xfId="0" applyFont="1" applyBorder="1" applyAlignment="1"/>
    <xf numFmtId="0" fontId="1" fillId="2" borderId="4" xfId="0" applyFont="1" applyFill="1" applyBorder="1" applyAlignment="1">
      <alignment horizontal="left" vertical="center" wrapText="1"/>
    </xf>
    <xf numFmtId="43" fontId="2" fillId="3" borderId="8" xfId="4" applyFont="1" applyFill="1" applyBorder="1" applyAlignment="1">
      <alignment horizontal="right"/>
    </xf>
    <xf numFmtId="0" fontId="3" fillId="0" borderId="0" xfId="0" applyFont="1" applyBorder="1"/>
    <xf numFmtId="0" fontId="1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/>
    <xf numFmtId="0" fontId="1" fillId="0" borderId="0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left" wrapText="1"/>
    </xf>
    <xf numFmtId="43" fontId="2" fillId="0" borderId="1" xfId="4" applyFont="1" applyBorder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2" borderId="7" xfId="0" applyFont="1" applyFill="1" applyBorder="1"/>
    <xf numFmtId="0" fontId="1" fillId="3" borderId="1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/>
    <xf numFmtId="0" fontId="1" fillId="3" borderId="2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1" fillId="2" borderId="10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7" xfId="1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0" xfId="0" applyFont="1" applyFill="1" applyAlignment="1"/>
    <xf numFmtId="0" fontId="1" fillId="2" borderId="14" xfId="0" applyFont="1" applyFill="1" applyBorder="1" applyAlignment="1">
      <alignment horizontal="center" vertical="center" wrapText="1"/>
    </xf>
    <xf numFmtId="43" fontId="2" fillId="0" borderId="9" xfId="4" applyFont="1" applyFill="1" applyBorder="1" applyAlignment="1">
      <alignment horizontal="right" vertical="center"/>
    </xf>
    <xf numFmtId="43" fontId="2" fillId="3" borderId="14" xfId="4" applyFont="1" applyFill="1" applyBorder="1" applyAlignment="1">
      <alignment horizontal="right"/>
    </xf>
    <xf numFmtId="43" fontId="2" fillId="3" borderId="3" xfId="4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vertical="center"/>
    </xf>
    <xf numFmtId="4" fontId="3" fillId="0" borderId="0" xfId="1" applyNumberFormat="1" applyFont="1" applyFill="1" applyBorder="1" applyAlignment="1"/>
    <xf numFmtId="4" fontId="3" fillId="0" borderId="0" xfId="1" applyNumberFormat="1" applyFont="1" applyFill="1" applyBorder="1" applyAlignment="1">
      <alignment horizontal="left" vertical="center"/>
    </xf>
    <xf numFmtId="0" fontId="2" fillId="3" borderId="5" xfId="0" applyFont="1" applyFill="1" applyBorder="1" applyAlignment="1">
      <alignment wrapText="1"/>
    </xf>
    <xf numFmtId="43" fontId="2" fillId="0" borderId="10" xfId="4" applyFont="1" applyBorder="1" applyAlignment="1">
      <alignment horizontal="right"/>
    </xf>
    <xf numFmtId="43" fontId="2" fillId="0" borderId="7" xfId="4" applyFont="1" applyBorder="1" applyAlignment="1">
      <alignment horizontal="right"/>
    </xf>
    <xf numFmtId="43" fontId="2" fillId="3" borderId="4" xfId="4" applyFont="1" applyFill="1" applyBorder="1" applyAlignment="1">
      <alignment horizontal="right"/>
    </xf>
    <xf numFmtId="43" fontId="2" fillId="0" borderId="13" xfId="4" applyFont="1" applyFill="1" applyBorder="1" applyAlignment="1">
      <alignment horizontal="center"/>
    </xf>
    <xf numFmtId="43" fontId="2" fillId="0" borderId="15" xfId="4" applyFont="1" applyFill="1" applyBorder="1" applyAlignment="1"/>
    <xf numFmtId="43" fontId="2" fillId="0" borderId="0" xfId="4" applyFont="1" applyFill="1" applyBorder="1" applyAlignment="1">
      <alignment horizontal="center"/>
    </xf>
    <xf numFmtId="43" fontId="2" fillId="0" borderId="0" xfId="4" applyFont="1" applyFill="1" applyBorder="1" applyAlignment="1"/>
    <xf numFmtId="43" fontId="2" fillId="3" borderId="0" xfId="4" applyFont="1" applyFill="1" applyBorder="1" applyAlignment="1"/>
    <xf numFmtId="43" fontId="2" fillId="0" borderId="13" xfId="4" applyFont="1" applyBorder="1" applyAlignment="1"/>
    <xf numFmtId="43" fontId="2" fillId="0" borderId="2" xfId="4" applyFont="1" applyBorder="1" applyAlignment="1"/>
    <xf numFmtId="43" fontId="2" fillId="0" borderId="0" xfId="4" applyFont="1" applyAlignment="1"/>
    <xf numFmtId="43" fontId="2" fillId="0" borderId="0" xfId="4" applyFont="1" applyBorder="1" applyAlignment="1"/>
    <xf numFmtId="43" fontId="2" fillId="2" borderId="8" xfId="4" applyFont="1" applyFill="1" applyBorder="1" applyAlignment="1">
      <alignment horizontal="left" vertical="center"/>
    </xf>
    <xf numFmtId="43" fontId="2" fillId="3" borderId="7" xfId="4" applyFont="1" applyFill="1" applyBorder="1" applyAlignment="1">
      <alignment horizontal="right"/>
    </xf>
    <xf numFmtId="43" fontId="2" fillId="3" borderId="5" xfId="4" applyFont="1" applyFill="1" applyBorder="1" applyAlignment="1">
      <alignment horizontal="right"/>
    </xf>
    <xf numFmtId="43" fontId="2" fillId="0" borderId="9" xfId="4" applyFont="1" applyBorder="1" applyAlignment="1">
      <alignment horizontal="right"/>
    </xf>
    <xf numFmtId="43" fontId="2" fillId="0" borderId="11" xfId="4" applyFont="1" applyFill="1" applyBorder="1" applyAlignment="1">
      <alignment horizontal="right"/>
    </xf>
    <xf numFmtId="0" fontId="13" fillId="0" borderId="0" xfId="1" applyFont="1" applyFill="1" applyAlignment="1"/>
    <xf numFmtId="0" fontId="12" fillId="0" borderId="0" xfId="0" applyFont="1"/>
    <xf numFmtId="0" fontId="8" fillId="0" borderId="0" xfId="0" applyFont="1"/>
    <xf numFmtId="43" fontId="1" fillId="3" borderId="12" xfId="0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" fontId="3" fillId="0" borderId="0" xfId="1" applyNumberFormat="1" applyFont="1" applyFill="1" applyBorder="1" applyAlignment="1">
      <alignment horizontal="left" vertical="center"/>
    </xf>
    <xf numFmtId="4" fontId="3" fillId="0" borderId="0" xfId="1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15" xfId="0" applyNumberFormat="1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8">
    <cellStyle name="Normal" xfId="0" builtinId="0"/>
    <cellStyle name="Normal 2" xfId="1"/>
    <cellStyle name="Normal 3" xfId="2"/>
    <cellStyle name="Separador de milhares 2" xfId="3"/>
    <cellStyle name="Vírgula" xfId="4" builtinId="3"/>
    <cellStyle name="Vírgula 2" xfId="5"/>
    <cellStyle name="Vírgula 2 2" xfId="6"/>
    <cellStyle name="Vírgula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2:I156"/>
  <sheetViews>
    <sheetView showGridLines="0" tabSelected="1" zoomScaleNormal="100" workbookViewId="0"/>
  </sheetViews>
  <sheetFormatPr defaultRowHeight="12.75" x14ac:dyDescent="0.2"/>
  <cols>
    <col min="1" max="1" width="75.7109375" style="31" customWidth="1"/>
    <col min="2" max="2" width="14.7109375" style="31" customWidth="1"/>
    <col min="3" max="3" width="13.5703125" style="31" customWidth="1"/>
    <col min="4" max="4" width="13" style="31" customWidth="1"/>
    <col min="5" max="5" width="11.5703125" style="31" customWidth="1"/>
    <col min="6" max="6" width="13" style="31" customWidth="1"/>
    <col min="7" max="7" width="11.28515625" style="31" customWidth="1"/>
    <col min="8" max="8" width="14.7109375" style="31" customWidth="1"/>
    <col min="9" max="16384" width="9.140625" style="31"/>
  </cols>
  <sheetData>
    <row r="2" spans="1:7" ht="25.5" customHeight="1" x14ac:dyDescent="0.35">
      <c r="A2" s="149" t="s">
        <v>140</v>
      </c>
    </row>
    <row r="3" spans="1:7" ht="15.75" customHeight="1" x14ac:dyDescent="0.25">
      <c r="A3" s="150" t="s">
        <v>141</v>
      </c>
    </row>
    <row r="4" spans="1:7" ht="15.75" customHeight="1" x14ac:dyDescent="0.25">
      <c r="A4" s="150" t="s">
        <v>142</v>
      </c>
    </row>
    <row r="5" spans="1:7" ht="15.75" customHeight="1" x14ac:dyDescent="0.25">
      <c r="A5" s="150" t="s">
        <v>143</v>
      </c>
    </row>
    <row r="6" spans="1:7" ht="15.75" x14ac:dyDescent="0.25">
      <c r="A6" s="12" t="s">
        <v>119</v>
      </c>
      <c r="B6" s="1"/>
      <c r="C6" s="1"/>
      <c r="D6" s="1"/>
      <c r="E6" s="1"/>
    </row>
    <row r="7" spans="1:7" x14ac:dyDescent="0.2">
      <c r="A7" s="10"/>
      <c r="B7" s="10"/>
      <c r="C7" s="10"/>
      <c r="D7" s="10"/>
      <c r="E7" s="10"/>
    </row>
    <row r="8" spans="1:7" x14ac:dyDescent="0.2">
      <c r="A8" s="7" t="s">
        <v>140</v>
      </c>
      <c r="B8" s="22"/>
      <c r="C8" s="22"/>
      <c r="D8" s="22"/>
      <c r="E8" s="22"/>
      <c r="F8" s="22"/>
      <c r="G8" s="22"/>
    </row>
    <row r="9" spans="1:7" x14ac:dyDescent="0.2">
      <c r="A9" s="22" t="s">
        <v>1</v>
      </c>
      <c r="B9" s="22"/>
      <c r="C9" s="22"/>
      <c r="D9" s="22"/>
      <c r="E9" s="22"/>
      <c r="F9" s="22"/>
      <c r="G9" s="22"/>
    </row>
    <row r="10" spans="1:7" x14ac:dyDescent="0.2">
      <c r="A10" s="21" t="s">
        <v>67</v>
      </c>
      <c r="B10" s="21"/>
      <c r="C10" s="21"/>
      <c r="D10" s="21"/>
      <c r="E10" s="21"/>
      <c r="F10" s="21"/>
      <c r="G10" s="21"/>
    </row>
    <row r="11" spans="1:7" x14ac:dyDescent="0.2">
      <c r="A11" s="157" t="s">
        <v>2</v>
      </c>
      <c r="B11" s="157"/>
      <c r="C11" s="157"/>
      <c r="D11" s="157"/>
      <c r="E11" s="157"/>
      <c r="F11" s="157"/>
      <c r="G11" s="157"/>
    </row>
    <row r="12" spans="1:7" x14ac:dyDescent="0.2">
      <c r="A12" s="3" t="s">
        <v>144</v>
      </c>
      <c r="B12" s="148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10"/>
      <c r="D12" s="10"/>
      <c r="E12" s="10"/>
      <c r="F12" s="10"/>
      <c r="G12" s="10"/>
    </row>
    <row r="13" spans="1:7" hidden="1" x14ac:dyDescent="0.2">
      <c r="A13" s="157"/>
      <c r="B13" s="157"/>
      <c r="C13" s="157"/>
      <c r="D13" s="157"/>
      <c r="E13" s="157"/>
      <c r="F13" s="157"/>
      <c r="G13" s="157"/>
    </row>
    <row r="14" spans="1:7" hidden="1" x14ac:dyDescent="0.2">
      <c r="A14" s="157"/>
      <c r="B14" s="157"/>
      <c r="C14" s="157"/>
      <c r="D14" s="157"/>
      <c r="E14" s="157"/>
      <c r="F14" s="157"/>
      <c r="G14" s="157"/>
    </row>
    <row r="15" spans="1:7" x14ac:dyDescent="0.2">
      <c r="A15" s="10"/>
      <c r="B15" s="10"/>
      <c r="C15" s="10"/>
      <c r="D15" s="10"/>
      <c r="E15" s="10"/>
    </row>
    <row r="16" spans="1:7" x14ac:dyDescent="0.2">
      <c r="A16" s="32" t="s">
        <v>86</v>
      </c>
      <c r="B16" s="9"/>
      <c r="C16" s="9"/>
      <c r="D16" s="9"/>
      <c r="E16" s="11">
        <v>1</v>
      </c>
    </row>
    <row r="17" spans="1:5" x14ac:dyDescent="0.2">
      <c r="A17" s="33"/>
      <c r="B17" s="18" t="s">
        <v>3</v>
      </c>
      <c r="C17" s="18" t="s">
        <v>3</v>
      </c>
      <c r="D17" s="162" t="s">
        <v>4</v>
      </c>
      <c r="E17" s="163"/>
    </row>
    <row r="18" spans="1:5" x14ac:dyDescent="0.2">
      <c r="A18" s="34" t="s">
        <v>68</v>
      </c>
      <c r="B18" s="19" t="s">
        <v>5</v>
      </c>
      <c r="C18" s="19" t="s">
        <v>6</v>
      </c>
      <c r="D18" s="35" t="str">
        <f>CONCATENATE("Até o  ", B12)</f>
        <v>Até o  Bimestre</v>
      </c>
      <c r="E18" s="18" t="s">
        <v>7</v>
      </c>
    </row>
    <row r="19" spans="1:5" x14ac:dyDescent="0.2">
      <c r="A19" s="36"/>
      <c r="B19" s="37"/>
      <c r="C19" s="38" t="s">
        <v>8</v>
      </c>
      <c r="D19" s="38" t="s">
        <v>9</v>
      </c>
      <c r="E19" s="19" t="s">
        <v>23</v>
      </c>
    </row>
    <row r="20" spans="1:5" x14ac:dyDescent="0.2">
      <c r="A20" s="39" t="s">
        <v>78</v>
      </c>
      <c r="B20" s="24">
        <f>SUM(B21:B28)</f>
        <v>251018500</v>
      </c>
      <c r="C20" s="24">
        <f>SUM(C21:C28)</f>
        <v>252066009.31999999</v>
      </c>
      <c r="D20" s="27">
        <f>SUM(D21:D28)</f>
        <v>299031952.75</v>
      </c>
      <c r="E20" s="24">
        <f t="shared" ref="E20:E38" si="0">IF(C20&gt;0,D20/C20*100,0)</f>
        <v>118.63239853588365</v>
      </c>
    </row>
    <row r="21" spans="1:5" x14ac:dyDescent="0.2">
      <c r="A21" s="40" t="s">
        <v>102</v>
      </c>
      <c r="B21" s="26">
        <v>100000000</v>
      </c>
      <c r="C21" s="26">
        <v>100000000</v>
      </c>
      <c r="D21" s="28">
        <v>104640967.2</v>
      </c>
      <c r="E21" s="26">
        <f t="shared" si="0"/>
        <v>104.64096720000001</v>
      </c>
    </row>
    <row r="22" spans="1:5" x14ac:dyDescent="0.2">
      <c r="A22" s="40" t="s">
        <v>103</v>
      </c>
      <c r="B22" s="26">
        <v>24000000</v>
      </c>
      <c r="C22" s="26">
        <v>24000000</v>
      </c>
      <c r="D22" s="28">
        <v>34603337.229999997</v>
      </c>
      <c r="E22" s="26">
        <f t="shared" si="0"/>
        <v>144.18057179166667</v>
      </c>
    </row>
    <row r="23" spans="1:5" x14ac:dyDescent="0.2">
      <c r="A23" s="40" t="s">
        <v>104</v>
      </c>
      <c r="B23" s="26">
        <v>82880000</v>
      </c>
      <c r="C23" s="26">
        <v>82880000</v>
      </c>
      <c r="D23" s="28">
        <v>95996951.180000007</v>
      </c>
      <c r="E23" s="26">
        <f t="shared" si="0"/>
        <v>115.826437234556</v>
      </c>
    </row>
    <row r="24" spans="1:5" x14ac:dyDescent="0.2">
      <c r="A24" s="40" t="s">
        <v>69</v>
      </c>
      <c r="B24" s="26">
        <v>28350000</v>
      </c>
      <c r="C24" s="26">
        <v>29397509.32</v>
      </c>
      <c r="D24" s="28">
        <v>39764183.850000001</v>
      </c>
      <c r="E24" s="26">
        <f t="shared" si="0"/>
        <v>135.263785163416</v>
      </c>
    </row>
    <row r="25" spans="1:5" x14ac:dyDescent="0.2">
      <c r="A25" s="40" t="s">
        <v>105</v>
      </c>
      <c r="B25" s="26"/>
      <c r="C25" s="26"/>
      <c r="D25" s="28"/>
      <c r="E25" s="26">
        <f t="shared" si="0"/>
        <v>0</v>
      </c>
    </row>
    <row r="26" spans="1:5" x14ac:dyDescent="0.2">
      <c r="A26" s="40" t="s">
        <v>79</v>
      </c>
      <c r="B26" s="26">
        <v>1780000</v>
      </c>
      <c r="C26" s="26">
        <v>1780000</v>
      </c>
      <c r="D26" s="28">
        <v>2297648.84</v>
      </c>
      <c r="E26" s="26">
        <f t="shared" si="0"/>
        <v>129.08139550561796</v>
      </c>
    </row>
    <row r="27" spans="1:5" x14ac:dyDescent="0.2">
      <c r="A27" s="40" t="s">
        <v>80</v>
      </c>
      <c r="B27" s="26">
        <v>10795000</v>
      </c>
      <c r="C27" s="26">
        <v>10795000</v>
      </c>
      <c r="D27" s="28">
        <v>15777026.51</v>
      </c>
      <c r="E27" s="26">
        <f t="shared" si="0"/>
        <v>146.15124140805929</v>
      </c>
    </row>
    <row r="28" spans="1:5" x14ac:dyDescent="0.2">
      <c r="A28" s="40" t="s">
        <v>81</v>
      </c>
      <c r="B28" s="26">
        <v>3213500</v>
      </c>
      <c r="C28" s="26">
        <v>3213500</v>
      </c>
      <c r="D28" s="28">
        <v>5951837.9400000004</v>
      </c>
      <c r="E28" s="26">
        <f t="shared" si="0"/>
        <v>185.21356589388517</v>
      </c>
    </row>
    <row r="29" spans="1:5" x14ac:dyDescent="0.2">
      <c r="A29" s="40" t="s">
        <v>94</v>
      </c>
      <c r="B29" s="26">
        <f>SUM(B30:B35)</f>
        <v>375750000</v>
      </c>
      <c r="C29" s="26">
        <f>SUM(C30:C35)</f>
        <v>375750000</v>
      </c>
      <c r="D29" s="28">
        <f>SUM(D30:D35)</f>
        <v>389743828</v>
      </c>
      <c r="E29" s="26">
        <f t="shared" si="0"/>
        <v>103.72423898868929</v>
      </c>
    </row>
    <row r="30" spans="1:5" x14ac:dyDescent="0.2">
      <c r="A30" s="40" t="s">
        <v>106</v>
      </c>
      <c r="B30" s="26">
        <v>70000000</v>
      </c>
      <c r="C30" s="26">
        <v>70000000</v>
      </c>
      <c r="D30" s="28">
        <v>68861571.469999999</v>
      </c>
      <c r="E30" s="26">
        <f t="shared" si="0"/>
        <v>98.37367352857143</v>
      </c>
    </row>
    <row r="31" spans="1:5" x14ac:dyDescent="0.2">
      <c r="A31" s="40" t="s">
        <v>107</v>
      </c>
      <c r="B31" s="26">
        <v>950000</v>
      </c>
      <c r="C31" s="26">
        <v>950000</v>
      </c>
      <c r="D31" s="28">
        <v>793121.23</v>
      </c>
      <c r="E31" s="26">
        <f t="shared" si="0"/>
        <v>83.48644526315789</v>
      </c>
    </row>
    <row r="32" spans="1:5" x14ac:dyDescent="0.2">
      <c r="A32" s="40" t="s">
        <v>108</v>
      </c>
      <c r="B32" s="26">
        <v>61000000</v>
      </c>
      <c r="C32" s="26">
        <v>61000000</v>
      </c>
      <c r="D32" s="28">
        <v>64865686.039999999</v>
      </c>
      <c r="E32" s="26">
        <f t="shared" si="0"/>
        <v>106.33719022950821</v>
      </c>
    </row>
    <row r="33" spans="1:8" x14ac:dyDescent="0.2">
      <c r="A33" s="40" t="s">
        <v>109</v>
      </c>
      <c r="B33" s="26">
        <v>241000000</v>
      </c>
      <c r="C33" s="26">
        <v>241000000</v>
      </c>
      <c r="D33" s="28">
        <v>253427277.43000001</v>
      </c>
      <c r="E33" s="26">
        <f t="shared" si="0"/>
        <v>105.15654665145229</v>
      </c>
    </row>
    <row r="34" spans="1:8" x14ac:dyDescent="0.2">
      <c r="A34" s="40" t="s">
        <v>82</v>
      </c>
      <c r="B34" s="26">
        <v>1700000</v>
      </c>
      <c r="C34" s="26">
        <v>1700000</v>
      </c>
      <c r="D34" s="28">
        <v>1796171.83</v>
      </c>
      <c r="E34" s="26">
        <f t="shared" si="0"/>
        <v>105.65716647058825</v>
      </c>
    </row>
    <row r="35" spans="1:8" x14ac:dyDescent="0.2">
      <c r="A35" s="40" t="s">
        <v>83</v>
      </c>
      <c r="B35" s="26">
        <f>B36+B37</f>
        <v>1100000</v>
      </c>
      <c r="C35" s="26">
        <f>C36+C37</f>
        <v>1100000</v>
      </c>
      <c r="D35" s="28">
        <f>D36+D37</f>
        <v>0</v>
      </c>
      <c r="E35" s="26">
        <f t="shared" si="0"/>
        <v>0</v>
      </c>
    </row>
    <row r="36" spans="1:8" x14ac:dyDescent="0.2">
      <c r="A36" s="40" t="s">
        <v>84</v>
      </c>
      <c r="B36" s="26">
        <v>1100000</v>
      </c>
      <c r="C36" s="26">
        <v>1100000</v>
      </c>
      <c r="D36" s="28">
        <v>0</v>
      </c>
      <c r="E36" s="26">
        <f t="shared" si="0"/>
        <v>0</v>
      </c>
    </row>
    <row r="37" spans="1:8" x14ac:dyDescent="0.2">
      <c r="A37" s="130" t="s">
        <v>85</v>
      </c>
      <c r="B37" s="29"/>
      <c r="C37" s="29"/>
      <c r="D37" s="41"/>
      <c r="E37" s="29">
        <f t="shared" si="0"/>
        <v>0</v>
      </c>
    </row>
    <row r="38" spans="1:8" ht="21.75" x14ac:dyDescent="0.2">
      <c r="A38" s="42" t="s">
        <v>110</v>
      </c>
      <c r="B38" s="30">
        <f>B20+B29</f>
        <v>626768500</v>
      </c>
      <c r="C38" s="30">
        <f>C20+C29</f>
        <v>627816009.31999993</v>
      </c>
      <c r="D38" s="30">
        <f>D20+D29</f>
        <v>688775780.75</v>
      </c>
      <c r="E38" s="29">
        <f t="shared" si="0"/>
        <v>109.70981474270253</v>
      </c>
    </row>
    <row r="39" spans="1:8" x14ac:dyDescent="0.2">
      <c r="A39" s="2"/>
      <c r="B39" s="44"/>
      <c r="C39" s="2"/>
      <c r="D39" s="2"/>
      <c r="E39" s="2"/>
      <c r="F39" s="2"/>
      <c r="G39" s="2"/>
      <c r="H39" s="45"/>
    </row>
    <row r="40" spans="1:8" x14ac:dyDescent="0.2">
      <c r="A40" s="46" t="s">
        <v>70</v>
      </c>
      <c r="B40" s="18" t="s">
        <v>3</v>
      </c>
      <c r="C40" s="18" t="s">
        <v>3</v>
      </c>
      <c r="D40" s="162" t="s">
        <v>4</v>
      </c>
      <c r="E40" s="163"/>
    </row>
    <row r="41" spans="1:8" x14ac:dyDescent="0.2">
      <c r="A41" s="47"/>
      <c r="B41" s="19" t="s">
        <v>5</v>
      </c>
      <c r="C41" s="19" t="s">
        <v>6</v>
      </c>
      <c r="D41" s="35" t="str">
        <f>CONCATENATE("Até o  ", B12)</f>
        <v>Até o  Bimestre</v>
      </c>
      <c r="E41" s="18" t="s">
        <v>7</v>
      </c>
    </row>
    <row r="42" spans="1:8" x14ac:dyDescent="0.2">
      <c r="A42" s="48"/>
      <c r="B42" s="37"/>
      <c r="C42" s="38" t="s">
        <v>10</v>
      </c>
      <c r="D42" s="38" t="s">
        <v>14</v>
      </c>
      <c r="E42" s="19" t="s">
        <v>24</v>
      </c>
    </row>
    <row r="43" spans="1:8" x14ac:dyDescent="0.2">
      <c r="A43" s="49" t="s">
        <v>44</v>
      </c>
      <c r="B43" s="27">
        <f>SUM(B44:B47)</f>
        <v>49537000</v>
      </c>
      <c r="C43" s="27">
        <f>SUM(C44:C47)</f>
        <v>50999200.189999998</v>
      </c>
      <c r="D43" s="27">
        <f>SUM(D44:D47)</f>
        <v>53059507.979999997</v>
      </c>
      <c r="E43" s="24">
        <f t="shared" ref="E43:E51" si="1">IF(C43&gt;0,D43/C43*100,0)</f>
        <v>104.03988255173458</v>
      </c>
    </row>
    <row r="44" spans="1:8" x14ac:dyDescent="0.2">
      <c r="A44" s="49" t="s">
        <v>71</v>
      </c>
      <c r="B44" s="28">
        <v>48714000</v>
      </c>
      <c r="C44" s="28">
        <v>49608817.549999997</v>
      </c>
      <c r="D44" s="28">
        <v>51277362.979999997</v>
      </c>
      <c r="E44" s="26">
        <f t="shared" si="1"/>
        <v>103.36340495985073</v>
      </c>
    </row>
    <row r="45" spans="1:8" x14ac:dyDescent="0.2">
      <c r="A45" s="49" t="s">
        <v>111</v>
      </c>
      <c r="B45" s="28">
        <v>823000</v>
      </c>
      <c r="C45" s="28">
        <v>1390382.64</v>
      </c>
      <c r="D45" s="28">
        <v>1782145</v>
      </c>
      <c r="E45" s="26">
        <f t="shared" si="1"/>
        <v>128.17658597923807</v>
      </c>
    </row>
    <row r="46" spans="1:8" x14ac:dyDescent="0.2">
      <c r="A46" s="49" t="s">
        <v>112</v>
      </c>
      <c r="B46" s="28"/>
      <c r="C46" s="28"/>
      <c r="D46" s="28"/>
      <c r="E46" s="26">
        <f t="shared" si="1"/>
        <v>0</v>
      </c>
    </row>
    <row r="47" spans="1:8" x14ac:dyDescent="0.2">
      <c r="A47" s="49" t="s">
        <v>95</v>
      </c>
      <c r="B47" s="28"/>
      <c r="C47" s="28"/>
      <c r="D47" s="28"/>
      <c r="E47" s="26">
        <f t="shared" si="1"/>
        <v>0</v>
      </c>
    </row>
    <row r="48" spans="1:8" x14ac:dyDescent="0.2">
      <c r="A48" s="49" t="s">
        <v>72</v>
      </c>
      <c r="B48" s="28">
        <v>0</v>
      </c>
      <c r="C48" s="28">
        <v>127500</v>
      </c>
      <c r="D48" s="28">
        <v>0</v>
      </c>
      <c r="E48" s="26">
        <f t="shared" si="1"/>
        <v>0</v>
      </c>
    </row>
    <row r="49" spans="1:8" x14ac:dyDescent="0.2">
      <c r="A49" s="49" t="s">
        <v>42</v>
      </c>
      <c r="B49" s="28"/>
      <c r="C49" s="28"/>
      <c r="D49" s="28"/>
      <c r="E49" s="26">
        <f t="shared" si="1"/>
        <v>0</v>
      </c>
    </row>
    <row r="50" spans="1:8" x14ac:dyDescent="0.2">
      <c r="A50" s="50" t="s">
        <v>96</v>
      </c>
      <c r="B50" s="41">
        <v>832500</v>
      </c>
      <c r="C50" s="41">
        <v>1585508.72</v>
      </c>
      <c r="D50" s="28">
        <v>1837543.55</v>
      </c>
      <c r="E50" s="29">
        <f t="shared" si="1"/>
        <v>115.89614909213492</v>
      </c>
    </row>
    <row r="51" spans="1:8" x14ac:dyDescent="0.2">
      <c r="A51" s="51" t="s">
        <v>73</v>
      </c>
      <c r="B51" s="30">
        <f>B43+B48+B49+B50</f>
        <v>50369500</v>
      </c>
      <c r="C51" s="30">
        <f>C43+C48+C49+C50</f>
        <v>52712208.909999996</v>
      </c>
      <c r="D51" s="30">
        <f>D43+D48+D49+D50</f>
        <v>54897051.529999994</v>
      </c>
      <c r="E51" s="26">
        <f t="shared" si="1"/>
        <v>104.14485119326029</v>
      </c>
    </row>
    <row r="52" spans="1:8" x14ac:dyDescent="0.2">
      <c r="A52" s="44"/>
      <c r="B52" s="52"/>
      <c r="C52" s="52"/>
      <c r="D52" s="52"/>
      <c r="E52" s="52"/>
      <c r="F52" s="45"/>
      <c r="G52" s="45"/>
      <c r="H52" s="45"/>
    </row>
    <row r="53" spans="1:8" ht="31.5" x14ac:dyDescent="0.2">
      <c r="A53" s="53" t="s">
        <v>27</v>
      </c>
      <c r="B53" s="18" t="s">
        <v>11</v>
      </c>
      <c r="C53" s="18" t="s">
        <v>11</v>
      </c>
      <c r="D53" s="160" t="s">
        <v>12</v>
      </c>
      <c r="E53" s="171"/>
      <c r="F53" s="160" t="s">
        <v>13</v>
      </c>
      <c r="G53" s="171"/>
      <c r="H53" s="14" t="s">
        <v>128</v>
      </c>
    </row>
    <row r="54" spans="1:8" x14ac:dyDescent="0.2">
      <c r="A54" s="54"/>
      <c r="B54" s="19" t="s">
        <v>5</v>
      </c>
      <c r="C54" s="19" t="s">
        <v>6</v>
      </c>
      <c r="D54" s="18" t="str">
        <f>CONCATENATE("Até o  ", B12)</f>
        <v>Até o  Bimestre</v>
      </c>
      <c r="E54" s="55" t="s">
        <v>7</v>
      </c>
      <c r="F54" s="18" t="str">
        <f>CONCATENATE("Até o  ", B12)</f>
        <v>Até o  Bimestre</v>
      </c>
      <c r="G54" s="55" t="s">
        <v>7</v>
      </c>
      <c r="H54" s="15"/>
    </row>
    <row r="55" spans="1:8" x14ac:dyDescent="0.2">
      <c r="A55" s="56" t="s">
        <v>28</v>
      </c>
      <c r="B55" s="37"/>
      <c r="C55" s="38" t="s">
        <v>15</v>
      </c>
      <c r="D55" s="20" t="s">
        <v>26</v>
      </c>
      <c r="E55" s="57" t="s">
        <v>74</v>
      </c>
      <c r="F55" s="20" t="s">
        <v>16</v>
      </c>
      <c r="G55" s="57" t="s">
        <v>75</v>
      </c>
      <c r="H55" s="58"/>
    </row>
    <row r="56" spans="1:8" x14ac:dyDescent="0.2">
      <c r="A56" s="59" t="s">
        <v>18</v>
      </c>
      <c r="B56" s="24">
        <f>SUM(B57:B59)</f>
        <v>257656300</v>
      </c>
      <c r="C56" s="24">
        <f>SUM(C57:C59)</f>
        <v>307422215.21000004</v>
      </c>
      <c r="D56" s="24">
        <f>SUM(D57:D59)</f>
        <v>292423774.71000004</v>
      </c>
      <c r="E56" s="25">
        <f t="shared" ref="E56:E64" si="2">IF(C56&gt;0,D56/C56*100,0)</f>
        <v>95.121224245373881</v>
      </c>
      <c r="F56" s="24">
        <f>SUM(F57:F59)</f>
        <v>279811557.45000005</v>
      </c>
      <c r="G56" s="25">
        <f t="shared" ref="G56:G64" si="3">IF(C56&gt;0,F56/C56*100,0)</f>
        <v>91.018652395976275</v>
      </c>
      <c r="H56" s="24">
        <f>SUM(H57:H59)</f>
        <v>12612217.26</v>
      </c>
    </row>
    <row r="57" spans="1:8" x14ac:dyDescent="0.2">
      <c r="A57" s="5" t="s">
        <v>21</v>
      </c>
      <c r="B57" s="26">
        <v>98323500</v>
      </c>
      <c r="C57" s="26">
        <v>118130775.59999999</v>
      </c>
      <c r="D57" s="26">
        <v>115488806.34</v>
      </c>
      <c r="E57" s="25">
        <f t="shared" si="2"/>
        <v>97.76352161696974</v>
      </c>
      <c r="F57" s="26">
        <v>115488806.34</v>
      </c>
      <c r="G57" s="25">
        <f t="shared" si="3"/>
        <v>97.76352161696974</v>
      </c>
      <c r="H57" s="26">
        <v>0</v>
      </c>
    </row>
    <row r="58" spans="1:8" x14ac:dyDescent="0.2">
      <c r="A58" s="5" t="s">
        <v>29</v>
      </c>
      <c r="B58" s="26"/>
      <c r="C58" s="26"/>
      <c r="D58" s="26"/>
      <c r="E58" s="25">
        <f t="shared" si="2"/>
        <v>0</v>
      </c>
      <c r="F58" s="26"/>
      <c r="G58" s="25">
        <f t="shared" si="3"/>
        <v>0</v>
      </c>
      <c r="H58" s="26"/>
    </row>
    <row r="59" spans="1:8" x14ac:dyDescent="0.2">
      <c r="A59" s="5" t="s">
        <v>22</v>
      </c>
      <c r="B59" s="26">
        <v>159332800</v>
      </c>
      <c r="C59" s="26">
        <v>189291439.61000001</v>
      </c>
      <c r="D59" s="26">
        <v>176934968.37</v>
      </c>
      <c r="E59" s="25">
        <f t="shared" si="2"/>
        <v>93.47225037462961</v>
      </c>
      <c r="F59" s="26">
        <v>164322751.11000001</v>
      </c>
      <c r="G59" s="25">
        <f t="shared" si="3"/>
        <v>86.809393730935028</v>
      </c>
      <c r="H59" s="26">
        <v>12612217.26</v>
      </c>
    </row>
    <row r="60" spans="1:8" x14ac:dyDescent="0.2">
      <c r="A60" s="5" t="s">
        <v>19</v>
      </c>
      <c r="B60" s="26">
        <f>SUM(B61:B63)</f>
        <v>819500</v>
      </c>
      <c r="C60" s="26">
        <f>SUM(C61:C63)</f>
        <v>8303275.8099999996</v>
      </c>
      <c r="D60" s="26">
        <f>SUM(D61:D63)</f>
        <v>7531368.2999999998</v>
      </c>
      <c r="E60" s="25">
        <f t="shared" si="2"/>
        <v>90.703578591592034</v>
      </c>
      <c r="F60" s="26">
        <f>SUM(F61:F63)</f>
        <v>5021416.92</v>
      </c>
      <c r="G60" s="25">
        <f t="shared" si="3"/>
        <v>60.475130959187062</v>
      </c>
      <c r="H60" s="26">
        <f>SUM(H61:H63)</f>
        <v>2509951.38</v>
      </c>
    </row>
    <row r="61" spans="1:8" x14ac:dyDescent="0.2">
      <c r="A61" s="5" t="s">
        <v>30</v>
      </c>
      <c r="B61" s="26">
        <v>819500</v>
      </c>
      <c r="C61" s="26">
        <v>8303275.8099999996</v>
      </c>
      <c r="D61" s="26">
        <v>7531368.2999999998</v>
      </c>
      <c r="E61" s="25">
        <f t="shared" si="2"/>
        <v>90.703578591592034</v>
      </c>
      <c r="F61" s="26">
        <v>5021416.92</v>
      </c>
      <c r="G61" s="25">
        <f t="shared" si="3"/>
        <v>60.475130959187062</v>
      </c>
      <c r="H61" s="26">
        <v>2509951.38</v>
      </c>
    </row>
    <row r="62" spans="1:8" x14ac:dyDescent="0.2">
      <c r="A62" s="5" t="s">
        <v>31</v>
      </c>
      <c r="B62" s="26"/>
      <c r="C62" s="26"/>
      <c r="D62" s="26"/>
      <c r="E62" s="25">
        <f t="shared" si="2"/>
        <v>0</v>
      </c>
      <c r="F62" s="26"/>
      <c r="G62" s="25">
        <f t="shared" si="3"/>
        <v>0</v>
      </c>
      <c r="H62" s="26"/>
    </row>
    <row r="63" spans="1:8" x14ac:dyDescent="0.2">
      <c r="A63" s="5" t="s">
        <v>32</v>
      </c>
      <c r="B63" s="26"/>
      <c r="C63" s="26"/>
      <c r="D63" s="26"/>
      <c r="E63" s="25">
        <f t="shared" si="2"/>
        <v>0</v>
      </c>
      <c r="F63" s="26"/>
      <c r="G63" s="25">
        <f t="shared" si="3"/>
        <v>0</v>
      </c>
      <c r="H63" s="26"/>
    </row>
    <row r="64" spans="1:8" x14ac:dyDescent="0.2">
      <c r="A64" s="60" t="s">
        <v>113</v>
      </c>
      <c r="B64" s="30">
        <f>B56+B60</f>
        <v>258475800</v>
      </c>
      <c r="C64" s="30">
        <f>C56+C60</f>
        <v>315725491.02000004</v>
      </c>
      <c r="D64" s="30">
        <f>D56+D60</f>
        <v>299955143.01000005</v>
      </c>
      <c r="E64" s="30">
        <f t="shared" si="2"/>
        <v>95.005044426710228</v>
      </c>
      <c r="F64" s="30">
        <f>F56+F60</f>
        <v>284832974.37000006</v>
      </c>
      <c r="G64" s="30">
        <f t="shared" si="3"/>
        <v>90.215387249791917</v>
      </c>
      <c r="H64" s="30">
        <f>H56+H60</f>
        <v>15122168.640000001</v>
      </c>
    </row>
    <row r="65" spans="1:8" x14ac:dyDescent="0.2">
      <c r="A65" s="61"/>
      <c r="B65" s="61"/>
      <c r="C65" s="2"/>
      <c r="D65" s="2"/>
      <c r="E65" s="2"/>
      <c r="F65" s="45"/>
      <c r="G65" s="45"/>
      <c r="H65" s="45"/>
    </row>
    <row r="66" spans="1:8" ht="31.5" x14ac:dyDescent="0.2">
      <c r="A66" s="62" t="s">
        <v>45</v>
      </c>
      <c r="B66" s="18" t="s">
        <v>11</v>
      </c>
      <c r="C66" s="18" t="s">
        <v>11</v>
      </c>
      <c r="D66" s="160" t="s">
        <v>12</v>
      </c>
      <c r="E66" s="171"/>
      <c r="F66" s="160" t="s">
        <v>13</v>
      </c>
      <c r="G66" s="171"/>
      <c r="H66" s="14" t="s">
        <v>128</v>
      </c>
    </row>
    <row r="67" spans="1:8" x14ac:dyDescent="0.2">
      <c r="A67" s="63"/>
      <c r="B67" s="19" t="s">
        <v>5</v>
      </c>
      <c r="C67" s="19" t="s">
        <v>6</v>
      </c>
      <c r="D67" s="18" t="str">
        <f>CONCATENATE("Até o  ", B12)</f>
        <v>Até o  Bimestre</v>
      </c>
      <c r="E67" s="55" t="s">
        <v>7</v>
      </c>
      <c r="F67" s="18" t="str">
        <f>CONCATENATE("Até o  ", B12)</f>
        <v>Até o  Bimestre</v>
      </c>
      <c r="G67" s="55" t="s">
        <v>7</v>
      </c>
      <c r="H67" s="15"/>
    </row>
    <row r="68" spans="1:8" x14ac:dyDescent="0.2">
      <c r="A68" s="64"/>
      <c r="B68" s="65"/>
      <c r="C68" s="65"/>
      <c r="D68" s="20" t="s">
        <v>17</v>
      </c>
      <c r="E68" s="57" t="s">
        <v>114</v>
      </c>
      <c r="F68" s="20" t="s">
        <v>43</v>
      </c>
      <c r="G68" s="57" t="s">
        <v>115</v>
      </c>
      <c r="H68" s="58"/>
    </row>
    <row r="69" spans="1:8" x14ac:dyDescent="0.2">
      <c r="A69" s="66" t="s">
        <v>46</v>
      </c>
      <c r="B69" s="67"/>
      <c r="C69" s="67"/>
      <c r="D69" s="67"/>
      <c r="E69" s="25">
        <f t="shared" ref="E69:E79" si="4">IF($D$64&gt;0,D69/$D$64*100,0)</f>
        <v>0</v>
      </c>
      <c r="F69" s="125"/>
      <c r="G69" s="24">
        <f t="shared" ref="G69:G79" si="5">IF($F$64&gt;0,F69/$F$64*100,0)</f>
        <v>0</v>
      </c>
      <c r="H69" s="67"/>
    </row>
    <row r="70" spans="1:8" x14ac:dyDescent="0.2">
      <c r="A70" s="69" t="s">
        <v>47</v>
      </c>
      <c r="B70" s="70"/>
      <c r="C70" s="70"/>
      <c r="D70" s="70"/>
      <c r="E70" s="25">
        <f t="shared" si="4"/>
        <v>0</v>
      </c>
      <c r="F70" s="126"/>
      <c r="G70" s="26">
        <f t="shared" si="5"/>
        <v>0</v>
      </c>
      <c r="H70" s="70"/>
    </row>
    <row r="71" spans="1:8" x14ac:dyDescent="0.2">
      <c r="A71" s="69" t="s">
        <v>76</v>
      </c>
      <c r="B71" s="70">
        <f>SUM(B72:B74)</f>
        <v>86211300</v>
      </c>
      <c r="C71" s="70">
        <f>SUM(C72:C74)</f>
        <v>112512209.54000001</v>
      </c>
      <c r="D71" s="70">
        <f>SUM(D72:D74)</f>
        <v>103635095.28</v>
      </c>
      <c r="E71" s="25">
        <f t="shared" si="4"/>
        <v>34.550197819593635</v>
      </c>
      <c r="F71" s="126">
        <f>SUM(F72:F74)</f>
        <v>99453322.189999998</v>
      </c>
      <c r="G71" s="26">
        <f t="shared" si="5"/>
        <v>34.916365427834705</v>
      </c>
      <c r="H71" s="70">
        <f>SUM(H72:H74)</f>
        <v>4181773.09</v>
      </c>
    </row>
    <row r="72" spans="1:8" x14ac:dyDescent="0.2">
      <c r="A72" s="49" t="s">
        <v>77</v>
      </c>
      <c r="B72" s="28"/>
      <c r="C72" s="28"/>
      <c r="D72" s="26"/>
      <c r="E72" s="25">
        <f t="shared" si="4"/>
        <v>0</v>
      </c>
      <c r="F72" s="28"/>
      <c r="G72" s="26">
        <f t="shared" si="5"/>
        <v>0</v>
      </c>
      <c r="H72" s="26"/>
    </row>
    <row r="73" spans="1:8" x14ac:dyDescent="0.2">
      <c r="A73" s="49" t="s">
        <v>48</v>
      </c>
      <c r="B73" s="28"/>
      <c r="C73" s="28"/>
      <c r="D73" s="26"/>
      <c r="E73" s="25">
        <f t="shared" si="4"/>
        <v>0</v>
      </c>
      <c r="F73" s="28"/>
      <c r="G73" s="26">
        <f t="shared" si="5"/>
        <v>0</v>
      </c>
      <c r="H73" s="26"/>
    </row>
    <row r="74" spans="1:8" x14ac:dyDescent="0.2">
      <c r="A74" s="73" t="s">
        <v>49</v>
      </c>
      <c r="B74" s="28">
        <v>86211300</v>
      </c>
      <c r="C74" s="28">
        <v>112512209.54000001</v>
      </c>
      <c r="D74" s="26">
        <v>103635095.28</v>
      </c>
      <c r="E74" s="25">
        <f t="shared" si="4"/>
        <v>34.550197819593635</v>
      </c>
      <c r="F74" s="28">
        <v>99453322.189999998</v>
      </c>
      <c r="G74" s="26">
        <f t="shared" si="5"/>
        <v>34.916365427834705</v>
      </c>
      <c r="H74" s="26">
        <v>4181773.09</v>
      </c>
    </row>
    <row r="75" spans="1:8" x14ac:dyDescent="0.2">
      <c r="A75" s="74" t="s">
        <v>50</v>
      </c>
      <c r="B75" s="28"/>
      <c r="C75" s="28"/>
      <c r="D75" s="26"/>
      <c r="E75" s="25">
        <f t="shared" si="4"/>
        <v>0</v>
      </c>
      <c r="F75" s="28"/>
      <c r="G75" s="26">
        <f t="shared" si="5"/>
        <v>0</v>
      </c>
      <c r="H75" s="26"/>
    </row>
    <row r="76" spans="1:8" ht="22.5" x14ac:dyDescent="0.2">
      <c r="A76" s="75" t="s">
        <v>129</v>
      </c>
      <c r="B76" s="76">
        <v>0</v>
      </c>
      <c r="C76" s="76">
        <v>0</v>
      </c>
      <c r="D76" s="124">
        <v>0</v>
      </c>
      <c r="E76" s="25">
        <f t="shared" si="4"/>
        <v>0</v>
      </c>
      <c r="F76" s="76">
        <v>0</v>
      </c>
      <c r="G76" s="26">
        <f t="shared" si="5"/>
        <v>0</v>
      </c>
      <c r="H76" s="124">
        <v>0</v>
      </c>
    </row>
    <row r="77" spans="1:8" ht="22.5" x14ac:dyDescent="0.2">
      <c r="A77" s="77" t="s">
        <v>130</v>
      </c>
      <c r="B77" s="28"/>
      <c r="C77" s="28"/>
      <c r="D77" s="26"/>
      <c r="E77" s="25">
        <f t="shared" si="4"/>
        <v>0</v>
      </c>
      <c r="F77" s="28"/>
      <c r="G77" s="26">
        <f t="shared" si="5"/>
        <v>0</v>
      </c>
      <c r="H77" s="26"/>
    </row>
    <row r="78" spans="1:8" ht="24" customHeight="1" x14ac:dyDescent="0.2">
      <c r="A78" s="78" t="s">
        <v>131</v>
      </c>
      <c r="B78" s="28"/>
      <c r="C78" s="28"/>
      <c r="D78" s="29"/>
      <c r="E78" s="25">
        <f t="shared" si="4"/>
        <v>0</v>
      </c>
      <c r="F78" s="28"/>
      <c r="G78" s="26">
        <f t="shared" si="5"/>
        <v>0</v>
      </c>
      <c r="H78" s="26"/>
    </row>
    <row r="79" spans="1:8" x14ac:dyDescent="0.2">
      <c r="A79" s="79" t="s">
        <v>116</v>
      </c>
      <c r="B79" s="43">
        <f>B69+B70+B71+B75+B76+B77+B78</f>
        <v>86211300</v>
      </c>
      <c r="C79" s="43">
        <f>C69+C70+C71+C75+C76+C77+C78</f>
        <v>112512209.54000001</v>
      </c>
      <c r="D79" s="43">
        <f>D69+D70+D71+D75+D76+D77+D78</f>
        <v>103635095.28</v>
      </c>
      <c r="E79" s="30">
        <f t="shared" si="4"/>
        <v>34.550197819593635</v>
      </c>
      <c r="F79" s="43">
        <f>F69+F70+F71+F75+F76+F77+F78</f>
        <v>99453322.189999998</v>
      </c>
      <c r="G79" s="30">
        <f t="shared" si="5"/>
        <v>34.916365427834705</v>
      </c>
      <c r="H79" s="30">
        <f>H69+H70+H71+H75+H76+H77+H78</f>
        <v>4181773.09</v>
      </c>
    </row>
    <row r="80" spans="1:8" x14ac:dyDescent="0.2">
      <c r="A80" s="80"/>
      <c r="B80" s="134"/>
      <c r="C80" s="134"/>
      <c r="D80" s="134"/>
      <c r="E80" s="134"/>
      <c r="F80" s="139"/>
      <c r="G80" s="140"/>
      <c r="H80" s="140"/>
    </row>
    <row r="81" spans="1:9" x14ac:dyDescent="0.2">
      <c r="A81" s="82" t="s">
        <v>117</v>
      </c>
      <c r="B81" s="133">
        <f t="shared" ref="B81:H81" si="6">B64-B79</f>
        <v>172264500</v>
      </c>
      <c r="C81" s="133">
        <f t="shared" si="6"/>
        <v>203213281.48000002</v>
      </c>
      <c r="D81" s="133">
        <f t="shared" si="6"/>
        <v>196320047.73000005</v>
      </c>
      <c r="E81" s="133">
        <f t="shared" si="6"/>
        <v>60.454846607116593</v>
      </c>
      <c r="F81" s="133">
        <f t="shared" si="6"/>
        <v>185379652.18000007</v>
      </c>
      <c r="G81" s="133">
        <f t="shared" si="6"/>
        <v>55.299021821957211</v>
      </c>
      <c r="H81" s="86">
        <f t="shared" si="6"/>
        <v>10940395.550000001</v>
      </c>
    </row>
    <row r="82" spans="1:9" ht="15" customHeight="1" x14ac:dyDescent="0.2">
      <c r="A82" s="83"/>
      <c r="B82" s="135"/>
      <c r="C82" s="136"/>
      <c r="D82" s="137"/>
      <c r="E82" s="137"/>
      <c r="F82" s="141"/>
      <c r="G82" s="142"/>
      <c r="H82" s="142"/>
    </row>
    <row r="83" spans="1:9" ht="31.5" x14ac:dyDescent="0.2">
      <c r="A83" s="85" t="s">
        <v>132</v>
      </c>
      <c r="B83" s="143">
        <f>IF(D38&gt;0,F81/D38*100,0)</f>
        <v>26.914368559553925</v>
      </c>
      <c r="C83" s="141"/>
      <c r="D83" s="141"/>
      <c r="E83" s="141"/>
      <c r="F83" s="141"/>
      <c r="G83" s="142"/>
      <c r="H83" s="142"/>
      <c r="I83" s="87"/>
    </row>
    <row r="84" spans="1:9" ht="13.5" customHeight="1" x14ac:dyDescent="0.2">
      <c r="A84" s="88"/>
      <c r="B84" s="138"/>
      <c r="C84" s="141"/>
      <c r="D84" s="141"/>
      <c r="E84" s="141"/>
      <c r="F84" s="141"/>
      <c r="G84" s="141"/>
      <c r="H84" s="141"/>
    </row>
    <row r="85" spans="1:9" ht="21" x14ac:dyDescent="0.2">
      <c r="A85" s="85" t="s">
        <v>133</v>
      </c>
      <c r="B85" s="143">
        <f>F81-(15*D38)/100</f>
        <v>82063285.06750007</v>
      </c>
      <c r="C85" s="141"/>
      <c r="D85" s="141"/>
      <c r="E85" s="141"/>
      <c r="F85" s="141"/>
      <c r="G85" s="141"/>
      <c r="H85" s="141"/>
    </row>
    <row r="86" spans="1:9" ht="17.25" customHeight="1" x14ac:dyDescent="0.2">
      <c r="A86" s="90"/>
      <c r="B86" s="90"/>
      <c r="C86" s="90"/>
      <c r="D86" s="90"/>
      <c r="E86" s="89"/>
      <c r="F86" s="84"/>
      <c r="G86" s="81"/>
    </row>
    <row r="87" spans="1:9" ht="42" x14ac:dyDescent="0.2">
      <c r="A87" s="91" t="s">
        <v>97</v>
      </c>
      <c r="B87" s="92"/>
      <c r="C87" s="91" t="s">
        <v>99</v>
      </c>
      <c r="D87" s="93" t="s">
        <v>100</v>
      </c>
      <c r="E87" s="93" t="s">
        <v>51</v>
      </c>
      <c r="F87" s="93" t="s">
        <v>52</v>
      </c>
      <c r="G87" s="23" t="s">
        <v>101</v>
      </c>
    </row>
    <row r="88" spans="1:9" ht="15" customHeight="1" x14ac:dyDescent="0.2">
      <c r="A88" s="94" t="s">
        <v>53</v>
      </c>
      <c r="B88" s="95"/>
      <c r="C88" s="67"/>
      <c r="D88" s="68"/>
      <c r="E88" s="67"/>
      <c r="F88" s="68"/>
      <c r="G88" s="96"/>
    </row>
    <row r="89" spans="1:9" x14ac:dyDescent="0.2">
      <c r="A89" s="75" t="s">
        <v>120</v>
      </c>
      <c r="B89" s="97"/>
      <c r="C89" s="70"/>
      <c r="D89" s="71"/>
      <c r="E89" s="70"/>
      <c r="F89" s="71"/>
      <c r="G89" s="96"/>
    </row>
    <row r="90" spans="1:9" x14ac:dyDescent="0.2">
      <c r="A90" s="75" t="s">
        <v>121</v>
      </c>
      <c r="B90" s="97"/>
      <c r="C90" s="70"/>
      <c r="D90" s="71"/>
      <c r="E90" s="70"/>
      <c r="F90" s="71"/>
      <c r="G90" s="96"/>
    </row>
    <row r="91" spans="1:9" ht="12" customHeight="1" x14ac:dyDescent="0.2">
      <c r="A91" s="75" t="s">
        <v>121</v>
      </c>
      <c r="B91" s="97"/>
      <c r="C91" s="70"/>
      <c r="D91" s="71"/>
      <c r="E91" s="70"/>
      <c r="F91" s="71"/>
      <c r="G91" s="96"/>
    </row>
    <row r="92" spans="1:9" ht="12" customHeight="1" x14ac:dyDescent="0.2">
      <c r="A92" s="75" t="s">
        <v>87</v>
      </c>
      <c r="B92" s="97"/>
      <c r="C92" s="70"/>
      <c r="D92" s="71"/>
      <c r="E92" s="70"/>
      <c r="F92" s="71"/>
      <c r="G92" s="96"/>
    </row>
    <row r="93" spans="1:9" ht="11.25" customHeight="1" x14ac:dyDescent="0.2">
      <c r="A93" s="98" t="s">
        <v>88</v>
      </c>
      <c r="B93" s="97"/>
      <c r="C93" s="70"/>
      <c r="D93" s="71"/>
      <c r="E93" s="70"/>
      <c r="F93" s="71"/>
      <c r="G93" s="96"/>
    </row>
    <row r="94" spans="1:9" ht="12.75" customHeight="1" x14ac:dyDescent="0.2">
      <c r="A94" s="99" t="s">
        <v>54</v>
      </c>
      <c r="B94" s="100"/>
      <c r="C94" s="144">
        <f>SUM(C88:C93)</f>
        <v>0</v>
      </c>
      <c r="D94" s="144">
        <f>SUM(D88:D93)</f>
        <v>0</v>
      </c>
      <c r="E94" s="144">
        <f>SUM(E88:E93)</f>
        <v>0</v>
      </c>
      <c r="F94" s="144">
        <f>SUM(F88:F93)</f>
        <v>0</v>
      </c>
      <c r="G94" s="144">
        <f>SUM(G88:G93)</f>
        <v>0</v>
      </c>
    </row>
    <row r="95" spans="1:9" ht="12.75" customHeight="1" x14ac:dyDescent="0.2">
      <c r="A95" s="101"/>
      <c r="B95" s="2"/>
      <c r="C95" s="102"/>
      <c r="D95" s="4"/>
      <c r="E95" s="4"/>
      <c r="F95" s="84"/>
      <c r="G95" s="84"/>
    </row>
    <row r="96" spans="1:9" ht="52.5" x14ac:dyDescent="0.2">
      <c r="A96" s="91" t="s">
        <v>55</v>
      </c>
      <c r="B96" s="92"/>
      <c r="C96" s="123" t="s">
        <v>89</v>
      </c>
      <c r="D96" s="123" t="s">
        <v>57</v>
      </c>
      <c r="E96" s="93" t="s">
        <v>58</v>
      </c>
      <c r="F96" s="87"/>
      <c r="G96" s="87"/>
    </row>
    <row r="97" spans="1:5" ht="12" customHeight="1" x14ac:dyDescent="0.2">
      <c r="A97" s="17"/>
      <c r="B97" s="103"/>
      <c r="C97" s="16" t="s">
        <v>56</v>
      </c>
      <c r="D97" s="17" t="s">
        <v>40</v>
      </c>
      <c r="E97" s="104"/>
    </row>
    <row r="98" spans="1:5" ht="13.5" customHeight="1" x14ac:dyDescent="0.2">
      <c r="A98" s="105" t="s">
        <v>59</v>
      </c>
      <c r="B98" s="151">
        <f>D94</f>
        <v>0</v>
      </c>
      <c r="C98" s="125">
        <f>D77</f>
        <v>0</v>
      </c>
      <c r="D98" s="125"/>
      <c r="E98" s="131">
        <f>C98-D98</f>
        <v>0</v>
      </c>
    </row>
    <row r="99" spans="1:5" ht="13.5" customHeight="1" x14ac:dyDescent="0.2">
      <c r="A99" s="106" t="s">
        <v>122</v>
      </c>
      <c r="B99" s="107"/>
      <c r="C99" s="126"/>
      <c r="D99" s="126"/>
      <c r="E99" s="146"/>
    </row>
    <row r="100" spans="1:5" ht="13.5" customHeight="1" x14ac:dyDescent="0.2">
      <c r="A100" s="106" t="s">
        <v>123</v>
      </c>
      <c r="B100" s="107"/>
      <c r="C100" s="126"/>
      <c r="D100" s="126"/>
      <c r="E100" s="146"/>
    </row>
    <row r="101" spans="1:5" ht="13.5" customHeight="1" x14ac:dyDescent="0.2">
      <c r="A101" s="106" t="s">
        <v>124</v>
      </c>
      <c r="B101" s="107"/>
      <c r="C101" s="126"/>
      <c r="D101" s="126"/>
      <c r="E101" s="146"/>
    </row>
    <row r="102" spans="1:5" ht="13.5" customHeight="1" x14ac:dyDescent="0.2">
      <c r="A102" s="106" t="s">
        <v>90</v>
      </c>
      <c r="B102" s="107"/>
      <c r="C102" s="126"/>
      <c r="D102" s="126"/>
      <c r="E102" s="146"/>
    </row>
    <row r="103" spans="1:5" ht="13.5" customHeight="1" x14ac:dyDescent="0.2">
      <c r="A103" s="106" t="s">
        <v>91</v>
      </c>
      <c r="B103" s="107"/>
      <c r="C103" s="126"/>
      <c r="D103" s="126"/>
      <c r="E103" s="146"/>
    </row>
    <row r="104" spans="1:5" ht="13.5" customHeight="1" x14ac:dyDescent="0.2">
      <c r="A104" s="108" t="s">
        <v>118</v>
      </c>
      <c r="B104" s="109"/>
      <c r="C104" s="145">
        <f>SUM(C98:C103)</f>
        <v>0</v>
      </c>
      <c r="D104" s="145">
        <f>SUM(D98:D103)</f>
        <v>0</v>
      </c>
      <c r="E104" s="144">
        <f>SUM(E98:E103)</f>
        <v>0</v>
      </c>
    </row>
    <row r="105" spans="1:5" ht="12.75" customHeight="1" x14ac:dyDescent="0.2">
      <c r="A105" s="2"/>
      <c r="B105" s="2"/>
      <c r="C105" s="4"/>
      <c r="D105" s="4"/>
      <c r="E105" s="4"/>
    </row>
    <row r="106" spans="1:5" ht="12.75" customHeight="1" x14ac:dyDescent="0.2">
      <c r="A106" s="165" t="s">
        <v>98</v>
      </c>
      <c r="B106" s="166"/>
      <c r="C106" s="172" t="s">
        <v>60</v>
      </c>
      <c r="D106" s="173"/>
      <c r="E106" s="166"/>
    </row>
    <row r="107" spans="1:5" ht="42" x14ac:dyDescent="0.2">
      <c r="A107" s="167"/>
      <c r="B107" s="168"/>
      <c r="C107" s="93" t="s">
        <v>56</v>
      </c>
      <c r="D107" s="123" t="s">
        <v>57</v>
      </c>
      <c r="E107" s="93" t="s">
        <v>58</v>
      </c>
    </row>
    <row r="108" spans="1:5" x14ac:dyDescent="0.2">
      <c r="A108" s="169"/>
      <c r="B108" s="170"/>
      <c r="C108" s="110"/>
      <c r="D108" s="17" t="s">
        <v>41</v>
      </c>
      <c r="E108" s="104"/>
    </row>
    <row r="109" spans="1:5" x14ac:dyDescent="0.2">
      <c r="A109" s="105" t="s">
        <v>61</v>
      </c>
      <c r="B109" s="111"/>
      <c r="C109" s="125">
        <f>D78</f>
        <v>0</v>
      </c>
      <c r="D109" s="125"/>
      <c r="E109" s="131">
        <f>C109-D109</f>
        <v>0</v>
      </c>
    </row>
    <row r="110" spans="1:5" x14ac:dyDescent="0.2">
      <c r="A110" s="106" t="s">
        <v>125</v>
      </c>
      <c r="B110" s="112"/>
      <c r="C110" s="126"/>
      <c r="D110" s="126"/>
      <c r="E110" s="146"/>
    </row>
    <row r="111" spans="1:5" x14ac:dyDescent="0.2">
      <c r="A111" s="106" t="s">
        <v>126</v>
      </c>
      <c r="B111" s="112"/>
      <c r="C111" s="126"/>
      <c r="D111" s="126"/>
      <c r="E111" s="146"/>
    </row>
    <row r="112" spans="1:5" x14ac:dyDescent="0.2">
      <c r="A112" s="106" t="s">
        <v>127</v>
      </c>
      <c r="B112" s="112"/>
      <c r="C112" s="126"/>
      <c r="D112" s="126"/>
      <c r="E112" s="146"/>
    </row>
    <row r="113" spans="1:8" x14ac:dyDescent="0.2">
      <c r="A113" s="106" t="s">
        <v>92</v>
      </c>
      <c r="B113" s="112"/>
      <c r="C113" s="126"/>
      <c r="D113" s="126"/>
      <c r="E113" s="146"/>
    </row>
    <row r="114" spans="1:8" x14ac:dyDescent="0.2">
      <c r="A114" s="106" t="s">
        <v>93</v>
      </c>
      <c r="B114" s="112"/>
      <c r="C114" s="126"/>
      <c r="D114" s="126"/>
      <c r="E114" s="146"/>
    </row>
    <row r="115" spans="1:8" ht="12.75" customHeight="1" x14ac:dyDescent="0.2">
      <c r="A115" s="113" t="s">
        <v>62</v>
      </c>
      <c r="B115" s="114"/>
      <c r="C115" s="145">
        <f>SUM(C109:C114)</f>
        <v>0</v>
      </c>
      <c r="D115" s="145">
        <f>SUM(D109:D114)</f>
        <v>0</v>
      </c>
      <c r="E115" s="144">
        <f>SUM(E109:E114)</f>
        <v>0</v>
      </c>
    </row>
    <row r="116" spans="1:8" x14ac:dyDescent="0.2">
      <c r="A116" s="2"/>
      <c r="B116" s="61"/>
      <c r="C116" s="4"/>
      <c r="D116" s="2"/>
      <c r="E116" s="2"/>
      <c r="F116" s="45"/>
      <c r="G116" s="45"/>
      <c r="H116" s="45"/>
    </row>
    <row r="117" spans="1:8" ht="31.5" x14ac:dyDescent="0.2">
      <c r="A117" s="115" t="s">
        <v>27</v>
      </c>
      <c r="B117" s="18" t="s">
        <v>11</v>
      </c>
      <c r="C117" s="18" t="s">
        <v>11</v>
      </c>
      <c r="D117" s="160" t="s">
        <v>12</v>
      </c>
      <c r="E117" s="161"/>
      <c r="F117" s="160" t="s">
        <v>13</v>
      </c>
      <c r="G117" s="161"/>
      <c r="H117" s="116" t="s">
        <v>128</v>
      </c>
    </row>
    <row r="118" spans="1:8" x14ac:dyDescent="0.2">
      <c r="A118" s="56" t="s">
        <v>33</v>
      </c>
      <c r="B118" s="19" t="s">
        <v>5</v>
      </c>
      <c r="C118" s="19" t="s">
        <v>6</v>
      </c>
      <c r="D118" s="18" t="str">
        <f>CONCATENATE("Até o  ", B12)</f>
        <v>Até o  Bimestre</v>
      </c>
      <c r="E118" s="55" t="s">
        <v>7</v>
      </c>
      <c r="F118" s="18" t="str">
        <f>CONCATENATE("Até o  ", B12)</f>
        <v>Até o  Bimestre</v>
      </c>
      <c r="G118" s="55" t="s">
        <v>7</v>
      </c>
      <c r="H118" s="117"/>
    </row>
    <row r="119" spans="1:8" ht="21.75" customHeight="1" x14ac:dyDescent="0.2">
      <c r="A119" s="118"/>
      <c r="B119" s="37"/>
      <c r="C119" s="20"/>
      <c r="D119" s="20" t="s">
        <v>63</v>
      </c>
      <c r="E119" s="119" t="s">
        <v>64</v>
      </c>
      <c r="F119" s="20" t="s">
        <v>65</v>
      </c>
      <c r="G119" s="119" t="s">
        <v>66</v>
      </c>
      <c r="H119" s="120"/>
    </row>
    <row r="120" spans="1:8" x14ac:dyDescent="0.2">
      <c r="A120" s="5" t="s">
        <v>34</v>
      </c>
      <c r="B120" s="26">
        <v>41419000</v>
      </c>
      <c r="C120" s="26">
        <v>50366698.810000002</v>
      </c>
      <c r="D120" s="26">
        <v>49244446.729999997</v>
      </c>
      <c r="E120" s="24">
        <f t="shared" ref="E120:E126" si="7">IF($D$127&gt;0,D120/$D$127*100,0)</f>
        <v>16.417270341105063</v>
      </c>
      <c r="F120" s="72">
        <v>48288734.420000002</v>
      </c>
      <c r="G120" s="24">
        <f t="shared" ref="G120:G126" si="8">IF($F$127&gt;0,F120/$F$127*100,0)</f>
        <v>16.953351179513579</v>
      </c>
      <c r="H120" s="131">
        <v>955712.31</v>
      </c>
    </row>
    <row r="121" spans="1:8" x14ac:dyDescent="0.2">
      <c r="A121" s="5" t="s">
        <v>35</v>
      </c>
      <c r="B121" s="26">
        <v>145406000</v>
      </c>
      <c r="C121" s="26">
        <v>175434906.44</v>
      </c>
      <c r="D121" s="26">
        <v>167518608.41</v>
      </c>
      <c r="E121" s="26">
        <f t="shared" si="7"/>
        <v>55.847886696983629</v>
      </c>
      <c r="F121" s="25">
        <v>154840895.38</v>
      </c>
      <c r="G121" s="26">
        <f t="shared" si="8"/>
        <v>54.361997841886314</v>
      </c>
      <c r="H121" s="146">
        <v>12677713.029999999</v>
      </c>
    </row>
    <row r="122" spans="1:8" x14ac:dyDescent="0.2">
      <c r="A122" s="5" t="s">
        <v>36</v>
      </c>
      <c r="B122" s="26">
        <v>12714000</v>
      </c>
      <c r="C122" s="26">
        <v>14317314.43</v>
      </c>
      <c r="D122" s="26">
        <v>13875245.310000001</v>
      </c>
      <c r="E122" s="26">
        <f t="shared" si="7"/>
        <v>4.625773430908442</v>
      </c>
      <c r="F122" s="25">
        <v>13646710.109999999</v>
      </c>
      <c r="G122" s="26">
        <f t="shared" si="8"/>
        <v>4.7911272001368879</v>
      </c>
      <c r="H122" s="146">
        <v>228535.2</v>
      </c>
    </row>
    <row r="123" spans="1:8" x14ac:dyDescent="0.2">
      <c r="A123" s="5" t="s">
        <v>37</v>
      </c>
      <c r="B123" s="26">
        <v>2623000</v>
      </c>
      <c r="C123" s="26">
        <v>3549214.59</v>
      </c>
      <c r="D123" s="26">
        <v>2632430.52</v>
      </c>
      <c r="E123" s="26">
        <f t="shared" si="7"/>
        <v>0.87760806285366444</v>
      </c>
      <c r="F123" s="25">
        <v>2631090.5699999998</v>
      </c>
      <c r="G123" s="26">
        <f t="shared" si="8"/>
        <v>0.92373103072757123</v>
      </c>
      <c r="H123" s="146">
        <v>1339.95</v>
      </c>
    </row>
    <row r="124" spans="1:8" x14ac:dyDescent="0.2">
      <c r="A124" s="5" t="s">
        <v>38</v>
      </c>
      <c r="B124" s="26">
        <v>3928000</v>
      </c>
      <c r="C124" s="26">
        <v>4786443.34</v>
      </c>
      <c r="D124" s="26">
        <v>4225396.3099999996</v>
      </c>
      <c r="E124" s="26">
        <f t="shared" si="7"/>
        <v>1.4086760665607698</v>
      </c>
      <c r="F124" s="25">
        <v>4141251.17</v>
      </c>
      <c r="G124" s="26">
        <f t="shared" si="8"/>
        <v>1.4539226643824201</v>
      </c>
      <c r="H124" s="146">
        <v>84145.14</v>
      </c>
    </row>
    <row r="125" spans="1:8" x14ac:dyDescent="0.2">
      <c r="A125" s="5" t="s">
        <v>39</v>
      </c>
      <c r="B125" s="26"/>
      <c r="C125" s="26"/>
      <c r="D125" s="26"/>
      <c r="E125" s="26">
        <f t="shared" si="7"/>
        <v>0</v>
      </c>
      <c r="F125" s="25"/>
      <c r="G125" s="26">
        <f t="shared" si="8"/>
        <v>0</v>
      </c>
      <c r="H125" s="146"/>
    </row>
    <row r="126" spans="1:8" x14ac:dyDescent="0.2">
      <c r="A126" s="6" t="s">
        <v>25</v>
      </c>
      <c r="B126" s="29">
        <v>52385800</v>
      </c>
      <c r="C126" s="29">
        <v>67270913.409999996</v>
      </c>
      <c r="D126" s="26">
        <v>62459015.729999997</v>
      </c>
      <c r="E126" s="26">
        <f t="shared" si="7"/>
        <v>20.822785401588437</v>
      </c>
      <c r="F126" s="25">
        <v>61284292.719999999</v>
      </c>
      <c r="G126" s="26">
        <f t="shared" si="8"/>
        <v>21.515870083353228</v>
      </c>
      <c r="H126" s="132">
        <v>1174723.01</v>
      </c>
    </row>
    <row r="127" spans="1:8" x14ac:dyDescent="0.2">
      <c r="A127" s="51" t="s">
        <v>20</v>
      </c>
      <c r="B127" s="30">
        <f t="shared" ref="B127:H127" si="9">SUM(B120:B126)</f>
        <v>258475800</v>
      </c>
      <c r="C127" s="30">
        <f t="shared" si="9"/>
        <v>315725491.01999998</v>
      </c>
      <c r="D127" s="30">
        <f t="shared" si="9"/>
        <v>299955143.00999999</v>
      </c>
      <c r="E127" s="30">
        <f t="shared" si="9"/>
        <v>100</v>
      </c>
      <c r="F127" s="147">
        <f t="shared" si="9"/>
        <v>284832974.37</v>
      </c>
      <c r="G127" s="30">
        <f t="shared" si="9"/>
        <v>100</v>
      </c>
      <c r="H127" s="30">
        <f t="shared" si="9"/>
        <v>15122168.639999999</v>
      </c>
    </row>
    <row r="128" spans="1:8" x14ac:dyDescent="0.2">
      <c r="A128" s="164" t="s">
        <v>151</v>
      </c>
      <c r="B128" s="164"/>
      <c r="C128" s="164"/>
      <c r="D128" s="164"/>
      <c r="E128" s="164"/>
      <c r="F128" s="164"/>
      <c r="G128" s="164"/>
      <c r="H128" s="164"/>
    </row>
    <row r="129" spans="1:8" x14ac:dyDescent="0.2">
      <c r="A129" s="2" t="s">
        <v>0</v>
      </c>
      <c r="B129" s="121"/>
      <c r="C129" s="121"/>
      <c r="D129" s="2"/>
      <c r="E129" s="2"/>
      <c r="F129" s="84"/>
      <c r="G129" s="84"/>
      <c r="H129" s="45"/>
    </row>
    <row r="130" spans="1:8" x14ac:dyDescent="0.2">
      <c r="A130" s="2" t="s">
        <v>134</v>
      </c>
      <c r="B130" s="121"/>
      <c r="C130" s="121"/>
      <c r="D130" s="2"/>
      <c r="E130" s="2"/>
      <c r="F130" s="84"/>
      <c r="G130" s="84"/>
      <c r="H130" s="45"/>
    </row>
    <row r="131" spans="1:8" x14ac:dyDescent="0.2">
      <c r="A131" s="2" t="s">
        <v>135</v>
      </c>
      <c r="B131" s="121"/>
      <c r="C131" s="121"/>
      <c r="D131" s="2"/>
      <c r="E131" s="2"/>
      <c r="F131" s="84"/>
      <c r="G131" s="84"/>
      <c r="H131" s="45"/>
    </row>
    <row r="132" spans="1:8" x14ac:dyDescent="0.2">
      <c r="A132" s="3" t="s">
        <v>136</v>
      </c>
      <c r="B132" s="122"/>
      <c r="C132" s="122"/>
      <c r="D132" s="2"/>
      <c r="E132" s="2"/>
      <c r="F132" s="84"/>
      <c r="G132" s="84"/>
      <c r="H132" s="45"/>
    </row>
    <row r="133" spans="1:8" x14ac:dyDescent="0.2">
      <c r="A133" s="3" t="s">
        <v>137</v>
      </c>
      <c r="B133" s="45"/>
      <c r="C133" s="45"/>
      <c r="D133" s="45"/>
      <c r="E133" s="45"/>
      <c r="F133" s="45"/>
      <c r="G133" s="45"/>
      <c r="H133" s="45"/>
    </row>
    <row r="134" spans="1:8" x14ac:dyDescent="0.2">
      <c r="A134" s="2" t="s">
        <v>138</v>
      </c>
      <c r="B134" s="45"/>
      <c r="C134" s="45"/>
      <c r="D134" s="45"/>
      <c r="E134" s="45"/>
      <c r="F134" s="45"/>
      <c r="G134" s="45"/>
      <c r="H134" s="45"/>
    </row>
    <row r="135" spans="1:8" x14ac:dyDescent="0.2">
      <c r="A135" s="8" t="s">
        <v>139</v>
      </c>
      <c r="B135" s="8"/>
      <c r="C135" s="8"/>
      <c r="D135" s="45"/>
      <c r="E135" s="45"/>
      <c r="F135" s="45"/>
      <c r="G135" s="45"/>
      <c r="H135" s="45"/>
    </row>
    <row r="136" spans="1:8" x14ac:dyDescent="0.2">
      <c r="A136" s="45"/>
      <c r="B136" s="45"/>
      <c r="C136" s="45"/>
      <c r="D136" s="45"/>
      <c r="E136" s="45"/>
      <c r="F136" s="45"/>
      <c r="G136" s="45"/>
      <c r="H136" s="45"/>
    </row>
    <row r="137" spans="1:8" x14ac:dyDescent="0.2">
      <c r="A137" s="45"/>
      <c r="B137" s="45"/>
      <c r="C137" s="45"/>
      <c r="D137" s="45"/>
      <c r="E137" s="45"/>
      <c r="F137" s="45"/>
      <c r="G137" s="45"/>
      <c r="H137" s="45"/>
    </row>
    <row r="138" spans="1:8" x14ac:dyDescent="0.2">
      <c r="A138" s="45"/>
      <c r="B138" s="45"/>
      <c r="C138" s="45"/>
      <c r="D138" s="45"/>
      <c r="E138" s="45"/>
      <c r="F138" s="45"/>
      <c r="G138" s="45"/>
      <c r="H138" s="45"/>
    </row>
    <row r="139" spans="1:8" x14ac:dyDescent="0.2">
      <c r="A139" s="45"/>
      <c r="B139" s="45"/>
      <c r="C139" s="45"/>
      <c r="D139" s="45"/>
      <c r="E139" s="45"/>
      <c r="F139" s="45"/>
      <c r="G139" s="45"/>
      <c r="H139" s="45"/>
    </row>
    <row r="140" spans="1:8" x14ac:dyDescent="0.2">
      <c r="A140" s="45"/>
      <c r="B140" s="45"/>
      <c r="C140" s="45"/>
      <c r="D140" s="45"/>
      <c r="E140" s="45"/>
      <c r="F140" s="45"/>
      <c r="G140" s="45"/>
      <c r="H140" s="45"/>
    </row>
    <row r="141" spans="1:8" x14ac:dyDescent="0.2">
      <c r="A141" s="152" t="s">
        <v>145</v>
      </c>
      <c r="B141" s="128"/>
      <c r="C141" s="128"/>
      <c r="D141" s="159" t="s">
        <v>147</v>
      </c>
      <c r="E141" s="159"/>
      <c r="F141" s="159"/>
      <c r="G141" s="45"/>
      <c r="H141" s="45"/>
    </row>
    <row r="142" spans="1:8" x14ac:dyDescent="0.2">
      <c r="A142" s="153" t="s">
        <v>146</v>
      </c>
      <c r="B142" s="128"/>
      <c r="C142" s="128"/>
      <c r="D142" s="159" t="s">
        <v>148</v>
      </c>
      <c r="E142" s="159"/>
      <c r="F142" s="159"/>
      <c r="G142" s="45"/>
      <c r="H142" s="45"/>
    </row>
    <row r="143" spans="1:8" x14ac:dyDescent="0.2">
      <c r="A143" s="129"/>
      <c r="B143" s="13"/>
      <c r="C143" s="127"/>
      <c r="D143" s="158" t="s">
        <v>152</v>
      </c>
      <c r="E143" s="158"/>
      <c r="F143" s="158"/>
      <c r="G143" s="154"/>
      <c r="H143" s="154"/>
    </row>
    <row r="144" spans="1:8" x14ac:dyDescent="0.2">
      <c r="A144" s="45"/>
      <c r="B144" s="45"/>
      <c r="C144" s="45"/>
      <c r="D144" s="155"/>
      <c r="E144" s="155"/>
      <c r="F144" s="155"/>
      <c r="G144" s="154"/>
      <c r="H144" s="154"/>
    </row>
    <row r="145" spans="1:8" x14ac:dyDescent="0.2">
      <c r="A145" s="45"/>
      <c r="B145" s="45"/>
      <c r="C145" s="45"/>
      <c r="D145" s="155"/>
      <c r="E145" s="155"/>
      <c r="F145" s="155"/>
      <c r="G145" s="154"/>
      <c r="H145" s="154"/>
    </row>
    <row r="146" spans="1:8" x14ac:dyDescent="0.2">
      <c r="A146" s="45"/>
      <c r="B146" s="45"/>
      <c r="C146" s="45"/>
      <c r="D146" s="155"/>
      <c r="E146" s="155"/>
      <c r="F146" s="155"/>
      <c r="G146" s="45"/>
      <c r="H146" s="45"/>
    </row>
    <row r="147" spans="1:8" x14ac:dyDescent="0.2">
      <c r="A147" s="129" t="s">
        <v>154</v>
      </c>
      <c r="B147" s="13"/>
      <c r="C147" s="13"/>
      <c r="D147" s="158" t="s">
        <v>149</v>
      </c>
      <c r="E147" s="158"/>
      <c r="F147" s="158"/>
      <c r="G147" s="45"/>
      <c r="H147" s="45"/>
    </row>
    <row r="148" spans="1:8" x14ac:dyDescent="0.2">
      <c r="A148" s="153" t="s">
        <v>155</v>
      </c>
      <c r="B148" s="13"/>
      <c r="C148" s="13"/>
      <c r="D148" s="153" t="s">
        <v>150</v>
      </c>
      <c r="E148" s="153"/>
      <c r="F148" s="153"/>
      <c r="G148" s="45"/>
      <c r="H148" s="45"/>
    </row>
    <row r="149" spans="1:8" x14ac:dyDescent="0.2">
      <c r="D149" s="156" t="s">
        <v>153</v>
      </c>
      <c r="E149" s="156"/>
      <c r="F149" s="155"/>
      <c r="G149" s="45"/>
      <c r="H149" s="45"/>
    </row>
    <row r="150" spans="1:8" x14ac:dyDescent="0.2">
      <c r="A150" s="45"/>
      <c r="B150" s="45"/>
      <c r="C150" s="45"/>
      <c r="D150" s="45"/>
      <c r="E150" s="45"/>
      <c r="F150" s="45"/>
      <c r="G150" s="45"/>
      <c r="H150" s="45"/>
    </row>
    <row r="151" spans="1:8" x14ac:dyDescent="0.2">
      <c r="A151" s="45"/>
      <c r="B151" s="45"/>
      <c r="C151" s="45"/>
      <c r="D151" s="45"/>
      <c r="E151" s="45"/>
      <c r="F151" s="45"/>
      <c r="G151" s="45"/>
      <c r="H151" s="45"/>
    </row>
    <row r="152" spans="1:8" x14ac:dyDescent="0.2">
      <c r="A152" s="45"/>
      <c r="B152" s="45"/>
      <c r="C152" s="45"/>
      <c r="D152" s="45"/>
      <c r="E152" s="45"/>
      <c r="F152" s="45"/>
      <c r="G152" s="45"/>
      <c r="H152" s="45"/>
    </row>
    <row r="153" spans="1:8" x14ac:dyDescent="0.2">
      <c r="A153" s="45"/>
      <c r="B153" s="45"/>
      <c r="C153" s="45"/>
      <c r="D153" s="45"/>
      <c r="E153" s="45"/>
      <c r="F153" s="45"/>
      <c r="G153" s="45"/>
      <c r="H153" s="45"/>
    </row>
    <row r="154" spans="1:8" x14ac:dyDescent="0.2">
      <c r="A154" s="45"/>
      <c r="B154" s="45"/>
      <c r="C154" s="45"/>
      <c r="D154" s="45"/>
      <c r="E154" s="45"/>
      <c r="F154" s="45"/>
      <c r="G154" s="45"/>
      <c r="H154" s="45"/>
    </row>
    <row r="155" spans="1:8" x14ac:dyDescent="0.2">
      <c r="A155" s="45"/>
      <c r="B155" s="45"/>
      <c r="C155" s="45"/>
      <c r="D155" s="45"/>
      <c r="E155" s="45"/>
      <c r="F155" s="45"/>
      <c r="G155" s="45"/>
      <c r="H155" s="45"/>
    </row>
    <row r="156" spans="1:8" x14ac:dyDescent="0.2">
      <c r="A156" s="45"/>
      <c r="B156" s="45"/>
      <c r="C156" s="45"/>
      <c r="D156" s="45"/>
      <c r="E156" s="45"/>
      <c r="F156" s="45"/>
      <c r="G156" s="45"/>
      <c r="H156" s="45"/>
    </row>
  </sheetData>
  <mergeCells count="19">
    <mergeCell ref="A11:G11"/>
    <mergeCell ref="A13:G13"/>
    <mergeCell ref="A14:G14"/>
    <mergeCell ref="D17:E17"/>
    <mergeCell ref="A128:H128"/>
    <mergeCell ref="A106:B108"/>
    <mergeCell ref="D53:E53"/>
    <mergeCell ref="F53:G53"/>
    <mergeCell ref="D66:E66"/>
    <mergeCell ref="F66:G66"/>
    <mergeCell ref="D40:E40"/>
    <mergeCell ref="C106:E106"/>
    <mergeCell ref="D143:F143"/>
    <mergeCell ref="D147:F147"/>
    <mergeCell ref="D149:E149"/>
    <mergeCell ref="D117:E117"/>
    <mergeCell ref="F117:G117"/>
    <mergeCell ref="D141:F141"/>
    <mergeCell ref="D142:F142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RREO-Anexo 12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luishb</cp:lastModifiedBy>
  <cp:lastPrinted>2020-01-30T11:02:23Z</cp:lastPrinted>
  <dcterms:created xsi:type="dcterms:W3CDTF">2004-08-09T19:29:24Z</dcterms:created>
  <dcterms:modified xsi:type="dcterms:W3CDTF">2020-02-03T11:41:43Z</dcterms:modified>
</cp:coreProperties>
</file>