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2\RGF - 1º QUAD\"/>
    </mc:Choice>
  </mc:AlternateContent>
  <bookViews>
    <workbookView xWindow="345" yWindow="2085" windowWidth="15375" windowHeight="7875" tabRatio="841"/>
  </bookViews>
  <sheets>
    <sheet name="RGF-Anexo 01" sheetId="54" r:id="rId1"/>
    <sheet name="RGF-Anexo 02" sheetId="55" r:id="rId2"/>
    <sheet name="RGF-Anexo 03" sheetId="31" r:id="rId3"/>
    <sheet name="RGF-Anexo 04" sheetId="14" r:id="rId4"/>
    <sheet name="RGF-Anexo 05" sheetId="50" r:id="rId5"/>
    <sheet name="RGF-Anexo 06" sheetId="30" r:id="rId6"/>
  </sheets>
  <definedNames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 localSheetId="0">#REF!,#REF!</definedName>
    <definedName name="Planilha_1ÁreaTotal" localSheetId="4">#REF!,#REF!</definedName>
    <definedName name="Planilha_1ÁreaTotal" localSheetId="5">#REF!,#REF!</definedName>
    <definedName name="Planilha_1ÁreaTotal">#REF!,#REF!</definedName>
    <definedName name="Planilha_1CabGráfico" localSheetId="0">#REF!</definedName>
    <definedName name="Planilha_1CabGráfico" localSheetId="4">#REF!</definedName>
    <definedName name="Planilha_1CabGráfico" localSheetId="5">#REF!</definedName>
    <definedName name="Planilha_1CabGráfico">#REF!</definedName>
    <definedName name="Planilha_1TítCols" localSheetId="0">#REF!,#REF!</definedName>
    <definedName name="Planilha_1TítCols" localSheetId="4">#REF!,#REF!</definedName>
    <definedName name="Planilha_1TítCols" localSheetId="5">#REF!,#REF!</definedName>
    <definedName name="Planilha_1TítCols">#REF!,#REF!</definedName>
    <definedName name="Planilha_1TítLins" localSheetId="0">#REF!</definedName>
    <definedName name="Planilha_1TítLins" localSheetId="4">#REF!</definedName>
    <definedName name="Planilha_1TítLins" localSheetId="5">#REF!</definedName>
    <definedName name="Planilha_1TítLins">#REF!</definedName>
    <definedName name="Planilha_2ÁreaTotal" localSheetId="0">#REF!,#REF!</definedName>
    <definedName name="Planilha_2ÁreaTotal" localSheetId="4">#REF!,#REF!</definedName>
    <definedName name="Planilha_2ÁreaTotal">#REF!,#REF!</definedName>
    <definedName name="Planilha_2CabGráfico" localSheetId="0">#REF!</definedName>
    <definedName name="Planilha_2CabGráfico" localSheetId="4">#REF!</definedName>
    <definedName name="Planilha_2CabGráfico">#REF!</definedName>
    <definedName name="Planilha_2TítCols" localSheetId="0">#REF!,#REF!</definedName>
    <definedName name="Planilha_2TítCols" localSheetId="4">#REF!,#REF!</definedName>
    <definedName name="Planilha_2TítCols">#REF!,#REF!</definedName>
    <definedName name="Planilha_2TítLins" localSheetId="0">#REF!</definedName>
    <definedName name="Planilha_2TítLins" localSheetId="4">#REF!</definedName>
    <definedName name="Planilha_2TítLins">#REF!</definedName>
    <definedName name="Planilha_3ÁreaTotal" localSheetId="0">#REF!,#REF!</definedName>
    <definedName name="Planilha_3ÁreaTotal" localSheetId="4">#REF!,#REF!</definedName>
    <definedName name="Planilha_3ÁreaTotal">#REF!,#REF!</definedName>
    <definedName name="Planilha_3CabGráfico" localSheetId="0">#REF!</definedName>
    <definedName name="Planilha_3CabGráfico" localSheetId="4">#REF!</definedName>
    <definedName name="Planilha_3CabGráfico">#REF!</definedName>
    <definedName name="Planilha_3TítCols" localSheetId="0">#REF!,#REF!</definedName>
    <definedName name="Planilha_3TítCols" localSheetId="4">#REF!,#REF!</definedName>
    <definedName name="Planilha_3TítCols">#REF!,#REF!</definedName>
    <definedName name="Planilha_3TítLins" localSheetId="0">#REF!</definedName>
    <definedName name="Planilha_3TítLins" localSheetId="4">#REF!</definedName>
    <definedName name="Planilha_3TítLins">#REF!</definedName>
    <definedName name="Planilha_4ÁreaTotal" localSheetId="0">#REF!,#REF!</definedName>
    <definedName name="Planilha_4ÁreaTotal" localSheetId="4">#REF!,#REF!</definedName>
    <definedName name="Planilha_4ÁreaTotal">#REF!,#REF!</definedName>
    <definedName name="Planilha_4TítCols" localSheetId="0">#REF!,#REF!</definedName>
    <definedName name="Planilha_4TítCols" localSheetId="4">#REF!,#REF!</definedName>
    <definedName name="Planilha_4TítCols">#REF!,#REF!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1" i="55" l="1"/>
  <c r="C58" i="55" l="1"/>
  <c r="B58" i="55"/>
  <c r="C49" i="55"/>
  <c r="C52" i="55" s="1"/>
  <c r="C53" i="55" s="1"/>
  <c r="C54" i="55" s="1"/>
  <c r="B49" i="55"/>
  <c r="B52" i="55" s="1"/>
  <c r="B53" i="55" s="1"/>
  <c r="B54" i="55" s="1"/>
  <c r="B41" i="55"/>
  <c r="C40" i="55"/>
  <c r="B40" i="55"/>
  <c r="N37" i="54" l="1"/>
  <c r="B21" i="30" l="1"/>
  <c r="B20" i="30"/>
  <c r="G36" i="50"/>
  <c r="J36" i="50" s="1"/>
  <c r="G35" i="50"/>
  <c r="J35" i="50" s="1"/>
  <c r="G34" i="50"/>
  <c r="J34" i="50" s="1"/>
  <c r="G33" i="50"/>
  <c r="J33" i="50" s="1"/>
  <c r="G32" i="50"/>
  <c r="J32" i="50" s="1"/>
  <c r="G31" i="50"/>
  <c r="J31" i="50" s="1"/>
  <c r="G30" i="50"/>
  <c r="J30" i="50" s="1"/>
  <c r="G29" i="50"/>
  <c r="J29" i="50" s="1"/>
  <c r="G28" i="50"/>
  <c r="J28" i="50" s="1"/>
  <c r="G27" i="50"/>
  <c r="J27" i="50" s="1"/>
  <c r="G26" i="50"/>
  <c r="J26" i="50" s="1"/>
  <c r="I25" i="50"/>
  <c r="H25" i="50"/>
  <c r="F25" i="50"/>
  <c r="E25" i="50"/>
  <c r="D25" i="50"/>
  <c r="C25" i="50"/>
  <c r="B25" i="50"/>
  <c r="G23" i="50"/>
  <c r="J23" i="50" s="1"/>
  <c r="I22" i="50"/>
  <c r="I37" i="50" s="1"/>
  <c r="H22" i="50"/>
  <c r="F22" i="50"/>
  <c r="E22" i="50"/>
  <c r="D22" i="50"/>
  <c r="C22" i="50"/>
  <c r="B22" i="50"/>
  <c r="B37" i="50" l="1"/>
  <c r="G25" i="50"/>
  <c r="J25" i="50" s="1"/>
  <c r="C37" i="50"/>
  <c r="E37" i="50"/>
  <c r="H37" i="50"/>
  <c r="D37" i="50"/>
  <c r="G22" i="50"/>
  <c r="J22" i="50" s="1"/>
  <c r="F37" i="50"/>
  <c r="B50" i="54"/>
  <c r="B22" i="30" s="1"/>
  <c r="B52" i="54"/>
  <c r="O33" i="54"/>
  <c r="O27" i="54"/>
  <c r="O23" i="54"/>
  <c r="O22" i="54" s="1"/>
  <c r="M33" i="54"/>
  <c r="L33" i="54"/>
  <c r="K33" i="54"/>
  <c r="J33" i="54"/>
  <c r="I33" i="54"/>
  <c r="H33" i="54"/>
  <c r="G33" i="54"/>
  <c r="F33" i="54"/>
  <c r="E33" i="54"/>
  <c r="D33" i="54"/>
  <c r="C33" i="54"/>
  <c r="B33" i="54"/>
  <c r="M27" i="54"/>
  <c r="L27" i="54"/>
  <c r="K27" i="54"/>
  <c r="J27" i="54"/>
  <c r="I27" i="54"/>
  <c r="H27" i="54"/>
  <c r="G27" i="54"/>
  <c r="F27" i="54"/>
  <c r="E27" i="54"/>
  <c r="D27" i="54"/>
  <c r="C27" i="54"/>
  <c r="B27" i="54"/>
  <c r="N26" i="54"/>
  <c r="M23" i="54"/>
  <c r="L23" i="54"/>
  <c r="K23" i="54"/>
  <c r="K22" i="54" s="1"/>
  <c r="J23" i="54"/>
  <c r="I23" i="54"/>
  <c r="H23" i="54"/>
  <c r="H22" i="54" s="1"/>
  <c r="G23" i="54"/>
  <c r="G22" i="54" s="1"/>
  <c r="F23" i="54"/>
  <c r="F22" i="54" s="1"/>
  <c r="F38" i="54" s="1"/>
  <c r="E23" i="54"/>
  <c r="E22" i="54" s="1"/>
  <c r="D23" i="54"/>
  <c r="C23" i="54"/>
  <c r="B23" i="54"/>
  <c r="M22" i="54"/>
  <c r="B22" i="54"/>
  <c r="B54" i="54" l="1"/>
  <c r="B32" i="30"/>
  <c r="G38" i="54"/>
  <c r="E38" i="54"/>
  <c r="L22" i="54"/>
  <c r="L38" i="54" s="1"/>
  <c r="B38" i="54"/>
  <c r="H38" i="54"/>
  <c r="D22" i="54"/>
  <c r="D38" i="54" s="1"/>
  <c r="O38" i="54"/>
  <c r="G37" i="50"/>
  <c r="J37" i="50" s="1"/>
  <c r="C52" i="54"/>
  <c r="C32" i="30" s="1"/>
  <c r="B53" i="54"/>
  <c r="M38" i="54"/>
  <c r="J22" i="54"/>
  <c r="J38" i="54"/>
  <c r="K38" i="54"/>
  <c r="C22" i="54"/>
  <c r="C38" i="54" s="1"/>
  <c r="I22" i="54"/>
  <c r="I38" i="54" s="1"/>
  <c r="B65" i="30"/>
  <c r="C65" i="14"/>
  <c r="B64" i="14"/>
  <c r="B54" i="14"/>
  <c r="B66" i="30" s="1"/>
  <c r="C53" i="14"/>
  <c r="C65" i="30" s="1"/>
  <c r="C49" i="14"/>
  <c r="B48" i="14"/>
  <c r="C64" i="14" s="1"/>
  <c r="B51" i="14"/>
  <c r="B64" i="30" s="1"/>
  <c r="C31" i="14"/>
  <c r="B31" i="14"/>
  <c r="C25" i="14"/>
  <c r="C24" i="14" s="1"/>
  <c r="B25" i="14"/>
  <c r="B24" i="14" s="1"/>
  <c r="C21" i="14"/>
  <c r="B21" i="14"/>
  <c r="E47" i="31"/>
  <c r="D47" i="31"/>
  <c r="C47" i="31"/>
  <c r="B47" i="31"/>
  <c r="E44" i="31"/>
  <c r="D44" i="31"/>
  <c r="C44" i="31"/>
  <c r="B44" i="31"/>
  <c r="E41" i="31"/>
  <c r="E51" i="31" s="1"/>
  <c r="D41" i="31"/>
  <c r="D51" i="31" s="1"/>
  <c r="C41" i="31"/>
  <c r="C51" i="31" s="1"/>
  <c r="B41" i="31"/>
  <c r="B51" i="31" s="1"/>
  <c r="E35" i="31"/>
  <c r="E36" i="31" s="1"/>
  <c r="D35" i="31"/>
  <c r="D36" i="31" s="1"/>
  <c r="C35" i="31"/>
  <c r="C37" i="31" s="1"/>
  <c r="C38" i="31" s="1"/>
  <c r="B35" i="31"/>
  <c r="B37" i="31" s="1"/>
  <c r="B38" i="31" s="1"/>
  <c r="E28" i="31"/>
  <c r="D28" i="31"/>
  <c r="C28" i="31"/>
  <c r="B28" i="31"/>
  <c r="E22" i="31"/>
  <c r="E32" i="31" s="1"/>
  <c r="D22" i="31"/>
  <c r="D32" i="31" s="1"/>
  <c r="C22" i="31"/>
  <c r="B22" i="31"/>
  <c r="E25" i="31"/>
  <c r="D25" i="31"/>
  <c r="C25" i="31"/>
  <c r="C32" i="31" s="1"/>
  <c r="B25" i="31"/>
  <c r="B32" i="31" s="1"/>
  <c r="E50" i="55"/>
  <c r="E51" i="55" s="1"/>
  <c r="D50" i="55"/>
  <c r="E41" i="55"/>
  <c r="D41" i="55"/>
  <c r="D53" i="55"/>
  <c r="D54" i="55" s="1"/>
  <c r="E52" i="55"/>
  <c r="D52" i="55"/>
  <c r="D51" i="55"/>
  <c r="E40" i="55"/>
  <c r="D40" i="55"/>
  <c r="E31" i="55"/>
  <c r="D31" i="55"/>
  <c r="C31" i="55"/>
  <c r="B31" i="55"/>
  <c r="E28" i="55"/>
  <c r="D28" i="55"/>
  <c r="C28" i="55"/>
  <c r="B28" i="55"/>
  <c r="E24" i="55"/>
  <c r="E23" i="55" s="1"/>
  <c r="E21" i="55" s="1"/>
  <c r="E47" i="55" s="1"/>
  <c r="D24" i="55"/>
  <c r="D23" i="55" s="1"/>
  <c r="D21" i="55" s="1"/>
  <c r="D47" i="55" s="1"/>
  <c r="C24" i="55"/>
  <c r="B24" i="55"/>
  <c r="N30" i="54"/>
  <c r="N35" i="54"/>
  <c r="N34" i="54"/>
  <c r="N33" i="54"/>
  <c r="N32" i="54"/>
  <c r="N31" i="54"/>
  <c r="N29" i="54"/>
  <c r="N23" i="54"/>
  <c r="N25" i="54"/>
  <c r="N24" i="54"/>
  <c r="N28" i="54"/>
  <c r="N27" i="54"/>
  <c r="A111" i="55"/>
  <c r="C66" i="14"/>
  <c r="C67" i="14"/>
  <c r="C68" i="14"/>
  <c r="C51" i="14" l="1"/>
  <c r="C64" i="30" s="1"/>
  <c r="B52" i="14"/>
  <c r="C52" i="14" s="1"/>
  <c r="B36" i="31"/>
  <c r="C23" i="55"/>
  <c r="C21" i="55" s="1"/>
  <c r="B23" i="55"/>
  <c r="B21" i="55" s="1"/>
  <c r="C36" i="31"/>
  <c r="B53" i="30"/>
  <c r="C53" i="30" s="1"/>
  <c r="B37" i="14"/>
  <c r="C37" i="14"/>
  <c r="B50" i="14" s="1"/>
  <c r="E53" i="55"/>
  <c r="E54" i="55" s="1"/>
  <c r="C54" i="14"/>
  <c r="C66" i="30" s="1"/>
  <c r="N22" i="54"/>
  <c r="D37" i="31"/>
  <c r="D38" i="31" s="1"/>
  <c r="C53" i="54"/>
  <c r="C33" i="30" s="1"/>
  <c r="B33" i="30"/>
  <c r="E37" i="31"/>
  <c r="E38" i="31" s="1"/>
  <c r="C54" i="54"/>
  <c r="C34" i="30" s="1"/>
  <c r="B34" i="30"/>
  <c r="B54" i="30"/>
  <c r="C54" i="30" s="1"/>
  <c r="B44" i="30"/>
  <c r="C44" i="30" s="1"/>
  <c r="N38" i="54"/>
  <c r="B51" i="54" s="1"/>
  <c r="N36" i="54"/>
  <c r="C50" i="55" l="1"/>
  <c r="C46" i="55"/>
  <c r="B50" i="55"/>
  <c r="B46" i="55"/>
  <c r="B51" i="55" s="1"/>
  <c r="C50" i="14"/>
  <c r="C63" i="30" s="1"/>
  <c r="B63" i="30"/>
  <c r="C51" i="54"/>
  <c r="C31" i="30" s="1"/>
  <c r="B31" i="30"/>
  <c r="C51" i="55" l="1"/>
  <c r="B43" i="30"/>
  <c r="C43" i="30" s="1"/>
</calcChain>
</file>

<file path=xl/sharedStrings.xml><?xml version="1.0" encoding="utf-8"?>
<sst xmlns="http://schemas.openxmlformats.org/spreadsheetml/2006/main" count="545" uniqueCount="332">
  <si>
    <t>RELATÓRIO DE GESTÃO FISCAL</t>
  </si>
  <si>
    <t>OPERAÇÕES DE CRÉDITO</t>
  </si>
  <si>
    <t>VALOR</t>
  </si>
  <si>
    <t>ORÇAMENTOS FISCAL E DA SEGURIDADE SOCIAL</t>
  </si>
  <si>
    <t>RESTOS A PAGAR</t>
  </si>
  <si>
    <t>Nota:</t>
  </si>
  <si>
    <t>OBRIGAÇÕES FINANCEIRAS</t>
  </si>
  <si>
    <t>% SOBRE A RCL</t>
  </si>
  <si>
    <t>Dívida Consolidada Líquida</t>
  </si>
  <si>
    <t>DEMONSTRATIVO DAS GARANTIAS E CONTRAGARANTIAS DE VALORES</t>
  </si>
  <si>
    <t xml:space="preserve">DEMONSTRATIVO DA DESPESA COM PESSOAL </t>
  </si>
  <si>
    <t>DEMONSTRATIVO DAS OPERAÇÕES DE CRÉDITO</t>
  </si>
  <si>
    <t>Do Exercício</t>
  </si>
  <si>
    <t>Limite Definido por Resolução do Senado Federal</t>
  </si>
  <si>
    <t>DESPESA COM PESSOAL</t>
  </si>
  <si>
    <t>GARANTIAS DE VALORES</t>
  </si>
  <si>
    <t>Operações de Crédito Internas e Externas</t>
  </si>
  <si>
    <t>Operações de Crédito por Antecipação da Receita</t>
  </si>
  <si>
    <t>DÍVIDA CONSOLIDADA - DC (I)</t>
  </si>
  <si>
    <t xml:space="preserve"> DEMONSTRATIVO DA DÍVIDA CONSOLIDADA LÍQUIDA</t>
  </si>
  <si>
    <t>Quadrimestre</t>
  </si>
  <si>
    <t>DEDUÇÕES (II)¹</t>
  </si>
  <si>
    <t>Até o 1º Quadrimestre</t>
  </si>
  <si>
    <t>Até o 2º Quadrimestre</t>
  </si>
  <si>
    <t>Até o 3º Quadrimestre</t>
  </si>
  <si>
    <t xml:space="preserve">    Dívida Mobiliária</t>
  </si>
  <si>
    <t xml:space="preserve">    Dívida Contratual</t>
  </si>
  <si>
    <t xml:space="preserve">    Outras Dívidas</t>
  </si>
  <si>
    <t>SALDO DO</t>
  </si>
  <si>
    <t>EXERCÍCIO ANTERIOR</t>
  </si>
  <si>
    <t>LIMITE DEFINIDO POR RESOLUÇÃO DO SENADO FEDERAL - &lt;%&gt;</t>
  </si>
  <si>
    <t>Limite Máximo (incisos I, II e III, art. 20 da LRF) - &lt;%&gt;</t>
  </si>
  <si>
    <t>Limite Definido pelo Senado Federal para Operações de Crédito por Antecipação da Receita</t>
  </si>
  <si>
    <t>(Últimos 12 Meses)</t>
  </si>
  <si>
    <t>DÍVIDA CONSOLIDADA LÍQUIDA (DCL) (III) = (I - II)</t>
  </si>
  <si>
    <t>DESPESA BRUTA COM PESSOAL (I)</t>
  </si>
  <si>
    <t>Indenizações por Demissão e Incentivos à Demissão Voluntária</t>
  </si>
  <si>
    <t>Inativos e Pensionistas com Recursos Vinculados</t>
  </si>
  <si>
    <t>EM RESTOS A PAGAR NÃO PROCESSADOS</t>
  </si>
  <si>
    <t>Limite Prudencial  (parágrafo único, art. 22 da LRF) - &lt;%&gt;</t>
  </si>
  <si>
    <t>RECEITA CORRENTE LÍQUIDA - RCL (IV)</t>
  </si>
  <si>
    <t>SALDOS DO EXERCÍCIO DE &lt;EXERCÍCIO&gt;</t>
  </si>
  <si>
    <t>GARANTIAS CONCEDIDAS</t>
  </si>
  <si>
    <t>DESPESAS EXECUTADAS</t>
  </si>
  <si>
    <t>LIQUIDADAS</t>
  </si>
  <si>
    <t>INSCRITAS EM</t>
  </si>
  <si>
    <t xml:space="preserve"> RESTOS A PAGAR</t>
  </si>
  <si>
    <t xml:space="preserve">NÃO </t>
  </si>
  <si>
    <t>CONTRAGARANTIAS RECEBIDAS</t>
  </si>
  <si>
    <t>(a)</t>
  </si>
  <si>
    <t>(b)</t>
  </si>
  <si>
    <t>DESPESA LÍQUIDA COM PESSOAL (III) = (I - II)</t>
  </si>
  <si>
    <t>APURAÇÃO DO CUMPRIMENTO DO LIMITE LEGAL</t>
  </si>
  <si>
    <t>Despesa Total com Pessoal - DTP</t>
  </si>
  <si>
    <t>DESPESAS NÃO COMPUTADAS (§ 1º do art. 19 da LRF) (II)</t>
  </si>
  <si>
    <t>Limite Definido pelo Senado Federal para Operações de Crédito Externas e Internas</t>
  </si>
  <si>
    <t>Tabela 3 - Demonstrativo das Garantias e Contragarantias de Valores</t>
  </si>
  <si>
    <t>Tabela 4 - Demonstrativo das Operações de Crédito</t>
  </si>
  <si>
    <t>de Referência</t>
  </si>
  <si>
    <t xml:space="preserve">    Mobiliária</t>
  </si>
  <si>
    <t xml:space="preserve">        Interna</t>
  </si>
  <si>
    <t xml:space="preserve">        Externa</t>
  </si>
  <si>
    <t xml:space="preserve">    Contratual</t>
  </si>
  <si>
    <t xml:space="preserve">            Aquisição Financiada de Bens e Arrendamento Mercantil Financeiro</t>
  </si>
  <si>
    <t xml:space="preserve">            Assunção, Reconhecimento e Confissão de Dívidas (LRF, art. 29, § 1º)</t>
  </si>
  <si>
    <t>APURAÇÃO DO CUMPRIMENTO DOS LIMITES</t>
  </si>
  <si>
    <t>% SOBRE</t>
  </si>
  <si>
    <t>A RCL</t>
  </si>
  <si>
    <t xml:space="preserve">Notas: </t>
  </si>
  <si>
    <t>Tabela 7 - Demonstrativo Simplificado do Relatório de Gestão Fiscal</t>
  </si>
  <si>
    <t>DEMONSTRATIVO SIMPLIFICADO DO RELATÓRIO DE GESTÃO FISCAL</t>
  </si>
  <si>
    <t xml:space="preserve">    Precatórios posteriores a 05/05/2000 (inclusive) - Vencidos e não pagos</t>
  </si>
  <si>
    <t xml:space="preserve">    Demais Haveres Financeiros</t>
  </si>
  <si>
    <t xml:space="preserve">DÍVIDA CONSOLIDADA </t>
  </si>
  <si>
    <t>OUTROS VALORES NÃO INTEGRANTES DA DC</t>
  </si>
  <si>
    <t>PRECATÓRIOS ANTERIORES A 05/05/2000</t>
  </si>
  <si>
    <t>INSUFICIÊNCIA FINANCEIRA</t>
  </si>
  <si>
    <t>DEPÓSITOS</t>
  </si>
  <si>
    <t>ANTECIPAÇÕES DE RECEITA ORÇAMENTÁRIA – ARO</t>
  </si>
  <si>
    <t>MEDIDAS CORRETIVAS:</t>
  </si>
  <si>
    <t>DISPONIBILIDADE DE CAIXA LÍQUIDA (ANTES DA INSCRIÇÃO EM RESTOS A PAGAR NÃO PROCESSADOS DO EXERCÍCIO)</t>
  </si>
  <si>
    <t>EMPENHOS NÃO LIQUIDADOS CANCELADOS (NÃO INSCRITOS POR INSUFICIÊNCIA FINANCEIRA)</t>
  </si>
  <si>
    <t>De Exercícios Anteriores</t>
  </si>
  <si>
    <t>Total das Garantias Concedidas</t>
  </si>
  <si>
    <t>Valor Total</t>
  </si>
  <si>
    <t>INSCRIÇÃO EM RESTOS A PAGAR NÃO PROCESSADOS DO EXERCÍCIO</t>
  </si>
  <si>
    <t>TOTAL</t>
  </si>
  <si>
    <t>VALOR REALIZADO</t>
  </si>
  <si>
    <r>
      <t>SALDO DO EXERCÍCIO DE &lt;EXERCÍCIO</t>
    </r>
    <r>
      <rPr>
        <b/>
        <i/>
        <sz val="8"/>
        <rFont val="Times New Roman"/>
        <family val="1"/>
      </rPr>
      <t>&gt;</t>
    </r>
  </si>
  <si>
    <t>FONTE: Sistema &lt;Nome&gt;, Unidade Responsável &lt;Nome&gt;, Data da emissão &lt;dd/mmm/aaaa&gt; e hora de emissão &lt;hhh e mmm&gt;</t>
  </si>
  <si>
    <t xml:space="preserve">DISPONIBILIDADE DE CAIXA BRUTA </t>
  </si>
  <si>
    <t>&lt;Exercício em que o ente excedeu o limite&gt;</t>
  </si>
  <si>
    <t>&lt;Exercício do primeiro período seguinte&gt;</t>
  </si>
  <si>
    <t>&lt;Exercício do segundo período seguinte&gt;</t>
  </si>
  <si>
    <t>&lt;Primeiro período seguinte&gt;</t>
  </si>
  <si>
    <t>&lt;Segundo período seguinte&gt;</t>
  </si>
  <si>
    <t>Tabela 2.1</t>
  </si>
  <si>
    <t>TRAJETÓRIA DE RETORNO AO LIMITE DA DÍVIDA CONSOLIDADA LÍQUIDA</t>
  </si>
  <si>
    <t>&lt;Exercício do terceiro período seguinte&gt;</t>
  </si>
  <si>
    <t>&lt;Terceiro período seguinte&gt;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</si>
  <si>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</si>
  <si>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</si>
  <si>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</si>
  <si>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</si>
  <si>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 xml:space="preserve"> RGF - ANEXO 2 (LRF, art. 55, inciso I, alínea "b")</t>
  </si>
  <si>
    <t>LIMITE DE ALERTA (inciso III do § 1º do art. 59 da LRF) - &lt;%&gt;</t>
  </si>
  <si>
    <t>Tabela 2 - Demonstrativo da Dívida Consolidada Líquida - Estados, DF e Municípios</t>
  </si>
  <si>
    <t xml:space="preserve"> RGF - ANEXO 3 (LRF, art. 55, inciso I, alínea "c" e art. 40, § 1º)</t>
  </si>
  <si>
    <t>LIMITE DE ALERTA (inciso III do §1º do art. 59 da LRF) - &lt;%&gt;</t>
  </si>
  <si>
    <t>RGF - ANEXO 4 (LRF, art. 55, inciso I, alínea "d" e inciso III alínea "c")</t>
  </si>
  <si>
    <t>2 &lt; Medidas Corretivas&gt;</t>
  </si>
  <si>
    <t>1 Para fins de contratação de operações de crédito, verificadas pela STN/COPEM segundo o Manual para Instrução de Pleitos, serão consideradas no cálculo do limite as operações que pressupõem ingresso financeiro.</t>
  </si>
  <si>
    <t xml:space="preserve"> RGF – ANEXO 5 (LRF, art. 55, Inciso III, alínea "a")</t>
  </si>
  <si>
    <t xml:space="preserve"> LRF, art. 48 - Anexo 7</t>
  </si>
  <si>
    <t>1. Se o saldo apurado for negativo, ou seja, se o total do Ativo Disponível mais os Haveres Financeiros for menor que Restos a Pagar Processados, não deverá ser informado nessa linha, mas sim na linha da “Insuficiência Financeira”, das Obrigações não integrantes da Dívida Consolidada - DC. Assim quando o cálculo de DEDUÇÕES (II) for negativo, colocar um "-" (traço) nessa linha.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</si>
  <si>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</si>
  <si>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</si>
  <si>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>1. Inclui garantias concedidas por meio de Fundos</t>
  </si>
  <si>
    <t>DEMONSTRATIVO DA DISPONIBILIDADE DE CAIXA E DOS RESTOS A PAGAR</t>
  </si>
  <si>
    <t xml:space="preserve">Restos a Pagar Liquidados e Não Pagos </t>
  </si>
  <si>
    <t>Demais Obrigaçãoes Fianceiras</t>
  </si>
  <si>
    <t>Restos a Pagar Empenhados e Não Liquidados de Exercícios Anteriores</t>
  </si>
  <si>
    <t>RESTOS A PAGAR EMPENHADOS E NÃO LIQUIDADOS DO EXERCÍCIO</t>
  </si>
  <si>
    <t>(d)</t>
  </si>
  <si>
    <t>(e)</t>
  </si>
  <si>
    <t>(c)</t>
  </si>
  <si>
    <t>Tabela 5 – Demonstrativo da Disponibilidade de Caixa e dos Restos a Pagar</t>
  </si>
  <si>
    <t>RECEITA CORRENTE LÍQUIDA</t>
  </si>
  <si>
    <t>Tabela 1.2</t>
  </si>
  <si>
    <t>TRAJETÓRIA DE RETORNO AO LIMITE DA DESPESA TOTAL COM PESSOAL</t>
  </si>
  <si>
    <t>Nota: DTP corresponde à Despesa Total com Pessoal.</t>
  </si>
  <si>
    <t>IDENTIFICAÇÃO DOS RECURSOS</t>
  </si>
  <si>
    <t>Tabela 2.2</t>
  </si>
  <si>
    <t>TRAJETÓRIA DE AJUSTE DA DÍVIDA CONSOLIDADA LÍQUIDA EM CADA EXERCÍCIO FINANCEIRO</t>
  </si>
  <si>
    <t>2001</t>
  </si>
  <si>
    <t>2002</t>
  </si>
  <si>
    <t>2003</t>
  </si>
  <si>
    <t>2004</t>
  </si>
  <si>
    <t>Exercício Financeiro</t>
  </si>
  <si>
    <t>3º Quadrimestre</t>
  </si>
  <si>
    <t>DCL</t>
  </si>
  <si>
    <t>Excedente²</t>
  </si>
  <si>
    <t>Redutor</t>
  </si>
  <si>
    <t>1º</t>
  </si>
  <si>
    <t>2º</t>
  </si>
  <si>
    <t>3º</t>
  </si>
  <si>
    <t>% da DCL sobre a RCL</t>
  </si>
  <si>
    <t>% Limite de Endividamento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</si>
  <si>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</si>
  <si>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</si>
  <si>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</si>
  <si>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</si>
  <si>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</si>
  <si>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</si>
  <si>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</si>
  <si>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</si>
  <si>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</si>
  <si>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</si>
  <si>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</si>
  <si>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</si>
  <si>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¹ Se o saldo apurado for negativo, ou seja, se o total do Ativo Disponível mais os Haveres Financeiros for menor que Restos a Pagar Processados, não deverá ser informado nessa linha, mas sim</t>
  </si>
  <si>
    <t>na linha da “Insuficiência Financeira”, das Obrigações não integrantes da Dívida Consolidada - DC. Assim quando o cálculo de DEDUÇÕES (II) for negativo, colocar um "-" (traço) nessa linha.</t>
  </si>
  <si>
    <t>² O excedente em relação ao limite apurado ao final do exercício de 2001 deverá ser reduzido, no mínimo, à proporção de 1/15 (um quinze avos) a cada exercício financeiro. O valor da redução</t>
  </si>
  <si>
    <t>anual, 1/15 (um quinze avos) do excedente, é apresentado na coluna Redutor.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</si>
  <si>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</si>
  <si>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</si>
  <si>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</si>
  <si>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</si>
  <si>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</si>
  <si>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</si>
  <si>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</si>
  <si>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</si>
  <si>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</si>
  <si>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</si>
  <si>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</si>
  <si>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>&lt;MR&gt;</t>
  </si>
  <si>
    <t>(ÚLTIMOS</t>
  </si>
  <si>
    <t>12 MESES)</t>
  </si>
  <si>
    <t xml:space="preserve"> PROCESSADOS</t>
  </si>
  <si>
    <t>Decorrentes de Decisão Judicial</t>
  </si>
  <si>
    <t>Despesas de Exercícios Anteriores</t>
  </si>
  <si>
    <t>&lt;Quadrimestre/Semestre&gt;</t>
  </si>
  <si>
    <t>PRECATÓRIOS POSTERIORES A 05/05/2000</t>
  </si>
  <si>
    <t>Limite Máximo (a)</t>
  </si>
  <si>
    <t>% DTP (b)</t>
  </si>
  <si>
    <t>% Excedente (c) = (b-a)</t>
  </si>
  <si>
    <t>Redutor mínimo de 1/3 do Excedente (d) = (1/3*c)</t>
  </si>
  <si>
    <t>Limite (e) = (b-d)</t>
  </si>
  <si>
    <t>% DTP (f)</t>
  </si>
  <si>
    <t>Redutor Residual (g) = (f-a)</t>
  </si>
  <si>
    <t>Limite (h) = (a)</t>
  </si>
  <si>
    <t>% DTP (i)</t>
  </si>
  <si>
    <t xml:space="preserve">Trajetória de Retorno ao Limite da Despesa Total com Pessoal </t>
  </si>
  <si>
    <t xml:space="preserve">    Percentual Trajetória de Retorno ao Limite da Despesa Total com Pessoal </t>
  </si>
  <si>
    <t>Redutor mínimo de 25% do Excedente (d) = (0,25*c)</t>
  </si>
  <si>
    <t>% DCL (f)</t>
  </si>
  <si>
    <t>Limite (h) = (e)</t>
  </si>
  <si>
    <t>% DCL (i)</t>
  </si>
  <si>
    <t>Redutor Residual (j) = (i-a)</t>
  </si>
  <si>
    <t>Limite (k) = (a)</t>
  </si>
  <si>
    <t>% DCL (l)</t>
  </si>
  <si>
    <t>% DCL (b)</t>
  </si>
  <si>
    <t>Limite Máxímo (a)</t>
  </si>
  <si>
    <t xml:space="preserve">Trajetória de Retorno ao Limite da Dívida Consolidada Líquida </t>
  </si>
  <si>
    <t xml:space="preserve">    Valores Percentuais </t>
  </si>
  <si>
    <t>No Quadrimestre</t>
  </si>
  <si>
    <t>de Referência (a)</t>
  </si>
  <si>
    <t xml:space="preserve">       Empréstimos</t>
  </si>
  <si>
    <t xml:space="preserve">          Interna</t>
  </si>
  <si>
    <t xml:space="preserve">          Externa</t>
  </si>
  <si>
    <t xml:space="preserve">       Reestruturação da Dívida de Estados e Municípios</t>
  </si>
  <si>
    <t xml:space="preserve">       Financiamentos</t>
  </si>
  <si>
    <t xml:space="preserve">       Parcelamento e Renegociação de Dívidas</t>
  </si>
  <si>
    <t xml:space="preserve">          De Tributos</t>
  </si>
  <si>
    <t xml:space="preserve">          De Contribuições Previdenciárias</t>
  </si>
  <si>
    <t xml:space="preserve">          De Demais Contribuições Sociais</t>
  </si>
  <si>
    <t xml:space="preserve">          De FGTS</t>
  </si>
  <si>
    <t xml:space="preserve">          Com Instituição Não Financeira</t>
  </si>
  <si>
    <t xml:space="preserve">       Demais Dívidas Contratuais</t>
  </si>
  <si>
    <t xml:space="preserve">    Disponibilidade de Caixa</t>
  </si>
  <si>
    <t xml:space="preserve">       Disponibilidade de Caixa Bruta</t>
  </si>
  <si>
    <t xml:space="preserve">       (-) Restos a Pagar Processados</t>
  </si>
  <si>
    <t>PASSIVO ATUARIAL</t>
  </si>
  <si>
    <t>RP NÃO-PROCESSADOS</t>
  </si>
  <si>
    <t xml:space="preserve">            Empréstimos</t>
  </si>
  <si>
    <t xml:space="preserve">            Antecipação de Receita pela Venda a Termo de Bens e Serviços</t>
  </si>
  <si>
    <t xml:space="preserve">  Limite Geral Definido por Resolução do Senado Federal para as Operações de Crédito Internas e Externas </t>
  </si>
  <si>
    <t xml:space="preserve">  Limite de Alerta(inciso III do § 1º do art. 59 da LRF) </t>
  </si>
  <si>
    <t xml:space="preserve">  Operações de Crédito por Antecipação da Receita Orçamentária </t>
  </si>
  <si>
    <t xml:space="preserve">  Limite Definido por Resolução do Senado Federal para as Operações de Crédito por ARO</t>
  </si>
  <si>
    <t>OUTRAS OPERAÇÕES QUE INTEGRAM A DÍVIDA CONSOLIDADA</t>
  </si>
  <si>
    <t xml:space="preserve">  Parcelamentos de Dívidas </t>
  </si>
  <si>
    <t xml:space="preserve">    Tributos </t>
  </si>
  <si>
    <t xml:space="preserve">    Contribuições Previdenciárias </t>
  </si>
  <si>
    <t xml:space="preserve">    FGTS </t>
  </si>
  <si>
    <t xml:space="preserve">  Operações de Reestruturação e Recomposição do Principal de Dívidas </t>
  </si>
  <si>
    <t>Até o Quadrimestre</t>
  </si>
  <si>
    <t>Receita Corrente Líquida</t>
  </si>
  <si>
    <t xml:space="preserve">        Receitas de Impostos e de Transferência de Impostos - Educação</t>
  </si>
  <si>
    <t xml:space="preserve">        Receitas de Impostos e de Transferência de Impostos - Saúde</t>
  </si>
  <si>
    <t xml:space="preserve">        Outros Recursos Destinados à Saúde</t>
  </si>
  <si>
    <t xml:space="preserve">        Recursos de Operações de Crédito (exceto destinados à Educação e à Saúde)</t>
  </si>
  <si>
    <t xml:space="preserve">        Recursos de Alienação de Bens/Ativos</t>
  </si>
  <si>
    <t xml:space="preserve">        Recursos Ordinários</t>
  </si>
  <si>
    <t>TOTAL (III) = (I + II)</t>
  </si>
  <si>
    <t xml:space="preserve">        Vencimentos, Vantagens e Outras Despesas Variáveis </t>
  </si>
  <si>
    <t xml:space="preserve">        Obrigações Patronais </t>
  </si>
  <si>
    <t xml:space="preserve">        Benefícios Previdenciários </t>
  </si>
  <si>
    <t xml:space="preserve">        Aposentadorias, Reserva e Reformas </t>
  </si>
  <si>
    <t xml:space="preserve">        Pensões </t>
  </si>
  <si>
    <t xml:space="preserve">        Outros Benefícios Previdenciários </t>
  </si>
  <si>
    <t>DÍVIDA CONTRATUAL DE PPP</t>
  </si>
  <si>
    <t xml:space="preserve">AOS ESTADOS (I) </t>
  </si>
  <si>
    <t xml:space="preserve">AOS MUNICÍPIOS (II) </t>
  </si>
  <si>
    <t xml:space="preserve">ÀS ENTIDADES CONTROLADAS (III) </t>
  </si>
  <si>
    <t xml:space="preserve">POR MEIO DE FUNDOS E PROGRAMAS (IV) </t>
  </si>
  <si>
    <t xml:space="preserve">    Em Operações de Crédito Externas </t>
  </si>
  <si>
    <t xml:space="preserve">    Em Operações de Crédito Internas </t>
  </si>
  <si>
    <t>TOTAL GARANTIAS CONCEDIDAS (V) = (I + II + III + IV)</t>
  </si>
  <si>
    <t>RECEITA CORRENTE LÍQUIDA - RCL (VI)</t>
  </si>
  <si>
    <t xml:space="preserve">      Em Garantia às Operações de Crédito Externas </t>
  </si>
  <si>
    <t xml:space="preserve">      Em Garantia às Operações de Crédito Internas </t>
  </si>
  <si>
    <t xml:space="preserve">DOS ESTADOS (VII) </t>
  </si>
  <si>
    <t xml:space="preserve">DOS MUNICÍPIOS (VIII) </t>
  </si>
  <si>
    <t xml:space="preserve">DAS ENTIDADES CONTROLADAS (IX) </t>
  </si>
  <si>
    <t xml:space="preserve">EM GARANTIAS POR MEIO DE FUNDOS E PROGRAMAS (X) </t>
  </si>
  <si>
    <t xml:space="preserve">TOTAL CONTRAGARANTIAS RECEBIDAS (XI) = (VII + VIII + IX + X) </t>
  </si>
  <si>
    <t xml:space="preserve">            Operações de Crédito Previstas no art. 7° § 3º da RSF n° 43/2001 (I)</t>
  </si>
  <si>
    <t xml:space="preserve">            Operações de Crédito Previstas no art. 7° § 3º da RSF n° 43/2001 (II)</t>
  </si>
  <si>
    <t>TOTAL (III)</t>
  </si>
  <si>
    <t xml:space="preserve">  Receita Corrente Líquida - RCL (IV)</t>
  </si>
  <si>
    <t>Limite de Alerta (inciso II do §1º do art. 59 da LRF) - &lt;%&gt;</t>
  </si>
  <si>
    <t>Tabela 1 - Demonstrativo da Despesa com Pessoal</t>
  </si>
  <si>
    <t xml:space="preserve">        Outros Recursos não Vinculados </t>
  </si>
  <si>
    <t>TOTAL DOS RECURSOS NÃO VINCULADOS (I)</t>
  </si>
  <si>
    <t>TOTAL DOS RECURSOS VINCULADOS (II)</t>
  </si>
  <si>
    <t xml:space="preserve">        Transferências do FUNDEB</t>
  </si>
  <si>
    <t xml:space="preserve">        Outros Recursos Vinculados à Educação</t>
  </si>
  <si>
    <t xml:space="preserve">        Recursos Destinados à Vinculados Social</t>
  </si>
  <si>
    <t xml:space="preserve">        Recursos Vinculados ao RPPS - Plano Previdenciário</t>
  </si>
  <si>
    <t xml:space="preserve">        Recursos Vinculados ao RPPS - Plano Financeiro</t>
  </si>
  <si>
    <t xml:space="preserve">        Outros Recursos Vinculados</t>
  </si>
  <si>
    <t>DISPONIBILIDADE DE CAIXA LÍQUIDA (APÓS DA INSCRIÇÃO EM RESTOS A PAGAR NÃO PROCESSADOS DO EXERCÍCIO)</t>
  </si>
  <si>
    <t>DISPONIBILIDADE DE CAIXA LÍQUIDA (APÓS A INSCRIÇÃO EM RESTOS A PAGAR NÃO PROCESSADOS DO EXERCÍCIO)</t>
  </si>
  <si>
    <t xml:space="preserve">(-) TRANSF DA UNIÃO RELAT ÀS EMEN INDIVIDUAIS (ART. 166-A, §1º,   DA CF) (V) </t>
  </si>
  <si>
    <t>(-) TRANSF DA UNIÃO RELAT ÀS EMEN DE BANCADA (ART. 166-A, §16º,   DA CF) (VI)</t>
  </si>
  <si>
    <t>RCL AJUSTADA PARA CÁLCULOS DA DESPESA COM PESSOAL (VII) = (IV -V  - VI)</t>
  </si>
  <si>
    <t>DESPESA TOTAL COM PESSOAL - DTP (VIII) = (III a + III b)</t>
  </si>
  <si>
    <t xml:space="preserve">LIMITE MÁXIMO (IX) (incisos I, II e III, art. 20 da LRF) </t>
  </si>
  <si>
    <t xml:space="preserve">LIMITE DE ALERTA (XI) = (0,90 x IX) (inciso II do §1º do art. 59 da LRF) </t>
  </si>
  <si>
    <t xml:space="preserve">(-) TRANSF DE EMEN INDIVIDUAIS (ART. 166-A, §1º,   DA CF) (V) </t>
  </si>
  <si>
    <t>RCL PARA LIMITE DE ENDIVIDAMENTO (VI) = (IV -V)</t>
  </si>
  <si>
    <t>% da DC sobre a RCL AJJUSTADA (I/VI)</t>
  </si>
  <si>
    <t>% da DCL sobre a RCL AJUSTTADA (III/VI)</t>
  </si>
  <si>
    <t xml:space="preserve">(-) TRANSF DE EMEN INDIVIDUAIS (ART. 166-A, §1º,   DA CF) (VII) </t>
  </si>
  <si>
    <t>RCL PARA LIMITE DE ENDIVIDAMENTO (VIII) = (VI -VII)</t>
  </si>
  <si>
    <t>% do TOTAL DAS GARANTIAS sobre a RCL (V/VIII)</t>
  </si>
  <si>
    <t xml:space="preserve">  (-) Trasnferências Obrigatórias da União relativas às Emendas Individuais (art. 166-A, §1º,   DA CF) (V) </t>
  </si>
  <si>
    <t xml:space="preserve">  Receita Corrente Líquida Ajustada para Cálculo dos Limites de Endividamento (VI) = (IV - V)</t>
  </si>
  <si>
    <t xml:space="preserve">  Total Considerado para Fins da Apuração do Cumprimento do Limite (VIII) =  (IIIa + VII - Ia - IIa) </t>
  </si>
  <si>
    <t>(g)=(a-(b+c+d+e)-f)</t>
  </si>
  <si>
    <t>(h)</t>
  </si>
  <si>
    <t>(i)=(g - h)</t>
  </si>
  <si>
    <t>Mês</t>
  </si>
  <si>
    <t>VALOR ATÉ O MÊS</t>
  </si>
  <si>
    <t>Receita Corrente Líquida Ajustada para Cálculo dos Limites de Endividamento</t>
  </si>
  <si>
    <t>Receita Corrente Líquida Ajustada para Cálculo dos Limites da Despesa Com Pessoal</t>
  </si>
  <si>
    <t xml:space="preserve">  Operações Vedadas (VII) </t>
  </si>
  <si>
    <t>% SOBRE A RCL AJUSTADA</t>
  </si>
  <si>
    <t xml:space="preserve">    Despesa com Pessoal não Executada Orçamentariamente 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</si>
  <si>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</si>
  <si>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</si>
  <si>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</si>
  <si>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</si>
  <si>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1º Quadrimestre</t>
  </si>
  <si>
    <t>NILSON ALCIDES GASPAR</t>
  </si>
  <si>
    <t>PREFEITO MUNICIPAL</t>
  </si>
  <si>
    <t>MARIANA ALVES RIZATO</t>
  </si>
  <si>
    <t>CONTADORA</t>
  </si>
  <si>
    <t>LUIS HENRIQUE BORTOLETTO</t>
  </si>
  <si>
    <t>COORDENADOR DE SERVIÇOS DE CONTABILIDADE</t>
  </si>
  <si>
    <t>FONTE: Sistema CECAM, Unidade Responsável: CONTABILIDADE. Emissão: 13/05/2022, às 07:57:32. Assinado Digitalmente no dia 13/05/2022, às 07:57:32.</t>
  </si>
  <si>
    <t>FONTE: Sistema CECAM, Unidade Responsável: CONTABILIDADE. Emissão: 13/05/2022, às 07:57:42. Assinado Digitalmente no dia 13/05/2022, às 07:57:42.</t>
  </si>
  <si>
    <t>FONTE: Sistema CECAM, Unidade Responsável: CONTABILIDADE. Emissão: 13/05/2022, às 07:57:47. Assinado Digitalmente no dia 13/05/2022, às 07:57:47.</t>
  </si>
  <si>
    <t>FONTE: Sistema CECAM, Unidade Responsável: CONTABILIDADE. Emissão: 13/05/2022, às 07:57:49. Assinado Digitalmente no dia 13/05/2022, às 07:57:49.</t>
  </si>
  <si>
    <t>FONTE: Sistema CECAM, Unidade Responsável: CONTABILIDADE. Emissão: 13/05/2022, às 07:58:01. Assinado Digitalmente no dia 13/05/2022, às 07:58:01.</t>
  </si>
  <si>
    <t xml:space="preserve">LIMITE PRUDENCIAL (X) = (0,95 x IX) (parágrafo único do art. 22 da LRF) </t>
  </si>
  <si>
    <t>Nota: Os valores constantes na coluna do mês de DEZEMBRO, JANEIRO a ABRIL, sofreram ajustes (reduções) correspondentes a movimentação anual do Poder Legislativo para fins de demonstração individualiza da despesa com pessoal por Poder (LEGISLATIVO E EXECUTIVO). Portanto, os valores constantes neste quadro referem-se exclusivamente as despesas de pessoal do Poder Executivo</t>
  </si>
  <si>
    <t>CRC - SP 321123/O-4</t>
  </si>
  <si>
    <t>CRC-SP 289944/O-3</t>
  </si>
  <si>
    <t>Exercício: 2022</t>
  </si>
  <si>
    <t xml:space="preserve">       (-) Depósitos Restituíveis e Valores Vinculados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</si>
</sst>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20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u/>
      <sz val="8"/>
      <name val="Times New Roman"/>
      <family val="1"/>
    </font>
    <font>
      <sz val="10"/>
      <name val="Arial"/>
      <family val="2"/>
    </font>
    <font>
      <b/>
      <i/>
      <sz val="8"/>
      <name val="Times New Roman"/>
      <family val="1"/>
    </font>
    <font>
      <sz val="7.5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u/>
      <sz val="8"/>
      <name val="Times New Roman"/>
      <family val="1"/>
    </font>
    <font>
      <sz val="10"/>
      <color theme="0"/>
      <name val="Times New Roman"/>
      <family val="1"/>
    </font>
    <font>
      <sz val="8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73">
    <xf numFmtId="0" fontId="0" fillId="0" borderId="0" xfId="0"/>
    <xf numFmtId="43" fontId="13" fillId="0" borderId="0" xfId="0" applyNumberFormat="1" applyFont="1" applyFill="1"/>
    <xf numFmtId="43" fontId="15" fillId="0" borderId="0" xfId="0" applyNumberFormat="1" applyFont="1" applyFill="1"/>
    <xf numFmtId="43" fontId="16" fillId="0" borderId="0" xfId="0" applyNumberFormat="1" applyFont="1" applyFill="1"/>
    <xf numFmtId="43" fontId="9" fillId="0" borderId="0" xfId="0" applyNumberFormat="1" applyFont="1" applyFill="1" applyAlignment="1"/>
    <xf numFmtId="43" fontId="2" fillId="0" borderId="0" xfId="0" applyNumberFormat="1" applyFont="1" applyFill="1" applyAlignment="1"/>
    <xf numFmtId="43" fontId="14" fillId="0" borderId="0" xfId="0" applyNumberFormat="1" applyFont="1" applyFill="1" applyAlignment="1"/>
    <xf numFmtId="43" fontId="13" fillId="0" borderId="0" xfId="0" applyNumberFormat="1" applyFont="1" applyFill="1" applyAlignment="1"/>
    <xf numFmtId="43" fontId="13" fillId="0" borderId="0" xfId="0" applyNumberFormat="1" applyFont="1" applyAlignment="1">
      <alignment horizontal="left"/>
    </xf>
    <xf numFmtId="43" fontId="13" fillId="0" borderId="0" xfId="0" applyNumberFormat="1" applyFont="1" applyFill="1" applyAlignment="1">
      <alignment horizontal="left"/>
    </xf>
    <xf numFmtId="43" fontId="14" fillId="0" borderId="0" xfId="0" applyNumberFormat="1" applyFont="1" applyFill="1" applyAlignment="1">
      <alignment horizontal="left"/>
    </xf>
    <xf numFmtId="43" fontId="13" fillId="0" borderId="0" xfId="0" applyNumberFormat="1" applyFont="1" applyFill="1" applyAlignment="1">
      <alignment horizontal="right"/>
    </xf>
    <xf numFmtId="43" fontId="2" fillId="0" borderId="9" xfId="1" applyNumberFormat="1" applyFont="1" applyFill="1" applyBorder="1" applyAlignment="1"/>
    <xf numFmtId="43" fontId="2" fillId="0" borderId="3" xfId="2" applyNumberFormat="1" applyFont="1" applyFill="1" applyBorder="1" applyAlignment="1">
      <alignment horizontal="right"/>
    </xf>
    <xf numFmtId="43" fontId="2" fillId="0" borderId="9" xfId="1" applyNumberFormat="1" applyFont="1" applyFill="1" applyBorder="1" applyAlignment="1">
      <alignment horizontal="left"/>
    </xf>
    <xf numFmtId="43" fontId="2" fillId="0" borderId="5" xfId="2" applyNumberFormat="1" applyFont="1" applyFill="1" applyBorder="1" applyAlignment="1">
      <alignment horizontal="right"/>
    </xf>
    <xf numFmtId="43" fontId="2" fillId="0" borderId="9" xfId="2" applyNumberFormat="1" applyFont="1" applyFill="1" applyBorder="1" applyAlignment="1">
      <alignment horizontal="right"/>
    </xf>
    <xf numFmtId="43" fontId="2" fillId="0" borderId="0" xfId="2" applyNumberFormat="1" applyFont="1" applyFill="1" applyBorder="1" applyAlignment="1">
      <alignment horizontal="right"/>
    </xf>
    <xf numFmtId="43" fontId="2" fillId="0" borderId="0" xfId="0" applyNumberFormat="1" applyFont="1" applyFill="1" applyBorder="1" applyAlignment="1"/>
    <xf numFmtId="43" fontId="2" fillId="0" borderId="0" xfId="0" applyNumberFormat="1" applyFont="1" applyFill="1" applyBorder="1" applyAlignment="1">
      <alignment horizontal="left" indent="1"/>
    </xf>
    <xf numFmtId="43" fontId="2" fillId="0" borderId="6" xfId="0" applyNumberFormat="1" applyFont="1" applyFill="1" applyBorder="1" applyAlignment="1">
      <alignment horizontal="left" indent="1"/>
    </xf>
    <xf numFmtId="43" fontId="2" fillId="0" borderId="7" xfId="2" applyNumberFormat="1" applyFont="1" applyFill="1" applyBorder="1" applyAlignment="1">
      <alignment horizontal="right"/>
    </xf>
    <xf numFmtId="43" fontId="13" fillId="0" borderId="0" xfId="0" applyNumberFormat="1" applyFont="1" applyFill="1" applyBorder="1"/>
    <xf numFmtId="43" fontId="2" fillId="0" borderId="1" xfId="0" applyNumberFormat="1" applyFont="1" applyFill="1" applyBorder="1" applyAlignment="1"/>
    <xf numFmtId="43" fontId="2" fillId="0" borderId="6" xfId="0" applyNumberFormat="1" applyFont="1" applyFill="1" applyBorder="1" applyAlignment="1"/>
    <xf numFmtId="43" fontId="2" fillId="0" borderId="12" xfId="1" applyNumberFormat="1" applyFont="1" applyFill="1" applyBorder="1" applyAlignment="1"/>
    <xf numFmtId="43" fontId="2" fillId="0" borderId="12" xfId="2" applyNumberFormat="1" applyFont="1" applyFill="1" applyBorder="1" applyAlignment="1">
      <alignment horizontal="right"/>
    </xf>
    <xf numFmtId="43" fontId="2" fillId="0" borderId="13" xfId="2" applyNumberFormat="1" applyFont="1" applyFill="1" applyBorder="1" applyAlignment="1">
      <alignment horizontal="right"/>
    </xf>
    <xf numFmtId="43" fontId="2" fillId="0" borderId="14" xfId="1" applyNumberFormat="1" applyFont="1" applyFill="1" applyBorder="1" applyAlignment="1"/>
    <xf numFmtId="43" fontId="9" fillId="0" borderId="15" xfId="0" applyNumberFormat="1" applyFont="1" applyBorder="1" applyAlignment="1">
      <alignment horizontal="left" vertical="top" wrapText="1"/>
    </xf>
    <xf numFmtId="43" fontId="13" fillId="0" borderId="0" xfId="1" applyNumberFormat="1" applyFont="1" applyAlignment="1"/>
    <xf numFmtId="43" fontId="2" fillId="0" borderId="16" xfId="0" applyNumberFormat="1" applyFont="1" applyBorder="1" applyAlignment="1">
      <alignment horizontal="center" vertical="top" wrapText="1"/>
    </xf>
    <xf numFmtId="43" fontId="13" fillId="0" borderId="16" xfId="1" applyNumberFormat="1" applyFont="1" applyBorder="1" applyAlignment="1">
      <alignment horizontal="left" vertical="center"/>
    </xf>
    <xf numFmtId="43" fontId="2" fillId="0" borderId="16" xfId="2" applyNumberFormat="1" applyFont="1" applyBorder="1" applyAlignment="1">
      <alignment horizontal="right" wrapText="1"/>
    </xf>
    <xf numFmtId="43" fontId="2" fillId="0" borderId="17" xfId="0" applyNumberFormat="1" applyFont="1" applyBorder="1" applyAlignment="1">
      <alignment horizontal="justify" vertical="top" wrapText="1"/>
    </xf>
    <xf numFmtId="43" fontId="15" fillId="0" borderId="0" xfId="0" applyNumberFormat="1" applyFont="1" applyFill="1" applyAlignment="1"/>
    <xf numFmtId="43" fontId="16" fillId="0" borderId="0" xfId="0" applyNumberFormat="1" applyFont="1" applyFill="1" applyAlignment="1"/>
    <xf numFmtId="43" fontId="13" fillId="0" borderId="0" xfId="0" applyNumberFormat="1" applyFont="1" applyFill="1" applyBorder="1" applyAlignment="1"/>
    <xf numFmtId="43" fontId="2" fillId="0" borderId="0" xfId="0" applyNumberFormat="1" applyFont="1" applyFill="1" applyAlignment="1">
      <alignment horizontal="left"/>
    </xf>
    <xf numFmtId="43" fontId="2" fillId="0" borderId="0" xfId="0" applyNumberFormat="1" applyFont="1" applyFill="1" applyBorder="1" applyAlignment="1">
      <alignment horizontal="justify" vertical="top" wrapText="1"/>
    </xf>
    <xf numFmtId="43" fontId="2" fillId="0" borderId="14" xfId="0" applyNumberFormat="1" applyFont="1" applyFill="1" applyBorder="1" applyAlignment="1"/>
    <xf numFmtId="43" fontId="2" fillId="0" borderId="14" xfId="0" applyNumberFormat="1" applyFont="1" applyFill="1" applyBorder="1" applyAlignment="1">
      <alignment horizontal="left"/>
    </xf>
    <xf numFmtId="43" fontId="2" fillId="0" borderId="3" xfId="0" applyNumberFormat="1" applyFont="1" applyFill="1" applyBorder="1" applyAlignment="1">
      <alignment horizontal="justify" vertical="top" wrapText="1"/>
    </xf>
    <xf numFmtId="43" fontId="2" fillId="0" borderId="5" xfId="0" applyNumberFormat="1" applyFont="1" applyFill="1" applyBorder="1" applyAlignment="1">
      <alignment horizontal="justify" vertical="top" wrapText="1"/>
    </xf>
    <xf numFmtId="43" fontId="2" fillId="0" borderId="7" xfId="0" applyNumberFormat="1" applyFont="1" applyFill="1" applyBorder="1" applyAlignment="1">
      <alignment horizontal="justify" vertical="top" wrapText="1"/>
    </xf>
    <xf numFmtId="43" fontId="2" fillId="0" borderId="0" xfId="0" applyNumberFormat="1" applyFont="1" applyFill="1" applyBorder="1" applyAlignment="1">
      <alignment horizontal="left" wrapText="1"/>
    </xf>
    <xf numFmtId="43" fontId="7" fillId="0" borderId="0" xfId="0" applyNumberFormat="1" applyFont="1" applyFill="1" applyAlignment="1"/>
    <xf numFmtId="43" fontId="7" fillId="0" borderId="0" xfId="0" applyNumberFormat="1" applyFont="1" applyFill="1" applyBorder="1" applyAlignment="1"/>
    <xf numFmtId="43" fontId="9" fillId="0" borderId="0" xfId="0" applyNumberFormat="1" applyFont="1" applyAlignment="1">
      <alignment horizontal="justify"/>
    </xf>
    <xf numFmtId="43" fontId="0" fillId="0" borderId="0" xfId="0" applyNumberFormat="1" applyAlignment="1"/>
    <xf numFmtId="43" fontId="0" fillId="0" borderId="0" xfId="0" applyNumberFormat="1" applyAlignment="1">
      <alignment horizontal="center" vertical="top" wrapText="1"/>
    </xf>
    <xf numFmtId="43" fontId="2" fillId="2" borderId="0" xfId="0" applyNumberFormat="1" applyFont="1" applyFill="1" applyAlignment="1"/>
    <xf numFmtId="43" fontId="2" fillId="2" borderId="0" xfId="0" applyNumberFormat="1" applyFont="1" applyFill="1" applyBorder="1" applyAlignment="1"/>
    <xf numFmtId="43" fontId="0" fillId="0" borderId="0" xfId="0" applyNumberFormat="1" applyBorder="1" applyAlignment="1">
      <alignment horizontal="center" vertical="top" wrapText="1"/>
    </xf>
    <xf numFmtId="43" fontId="2" fillId="0" borderId="0" xfId="0" applyNumberFormat="1" applyFont="1" applyFill="1" applyBorder="1" applyAlignment="1">
      <alignment horizontal="center"/>
    </xf>
    <xf numFmtId="43" fontId="2" fillId="0" borderId="13" xfId="0" applyNumberFormat="1" applyFont="1" applyFill="1" applyBorder="1" applyAlignment="1">
      <alignment horizontal="center"/>
    </xf>
    <xf numFmtId="43" fontId="2" fillId="0" borderId="14" xfId="2" applyNumberFormat="1" applyFont="1" applyFill="1" applyBorder="1" applyAlignment="1">
      <alignment horizontal="right"/>
    </xf>
    <xf numFmtId="43" fontId="2" fillId="0" borderId="18" xfId="2" applyNumberFormat="1" applyFont="1" applyFill="1" applyBorder="1" applyAlignment="1">
      <alignment horizontal="right"/>
    </xf>
    <xf numFmtId="43" fontId="0" fillId="0" borderId="14" xfId="2" applyNumberFormat="1" applyFont="1" applyFill="1" applyBorder="1" applyAlignment="1">
      <alignment horizontal="right"/>
    </xf>
    <xf numFmtId="43" fontId="0" fillId="0" borderId="18" xfId="2" applyNumberFormat="1" applyFont="1" applyFill="1" applyBorder="1" applyAlignment="1">
      <alignment horizontal="right"/>
    </xf>
    <xf numFmtId="43" fontId="0" fillId="0" borderId="1" xfId="0" applyNumberFormat="1" applyFill="1" applyBorder="1" applyAlignment="1"/>
    <xf numFmtId="43" fontId="0" fillId="0" borderId="0" xfId="0" applyNumberFormat="1" applyFill="1" applyBorder="1" applyAlignment="1"/>
    <xf numFmtId="43" fontId="2" fillId="0" borderId="0" xfId="0" applyNumberFormat="1" applyFont="1" applyFill="1" applyBorder="1" applyAlignment="1">
      <alignment horizontal="justify" wrapText="1"/>
    </xf>
    <xf numFmtId="43" fontId="2" fillId="0" borderId="2" xfId="0" applyNumberFormat="1" applyFont="1" applyFill="1" applyBorder="1" applyAlignment="1"/>
    <xf numFmtId="43" fontId="2" fillId="0" borderId="4" xfId="0" applyNumberFormat="1" applyFont="1" applyFill="1" applyBorder="1" applyAlignment="1"/>
    <xf numFmtId="43" fontId="2" fillId="0" borderId="8" xfId="0" applyNumberFormat="1" applyFont="1" applyFill="1" applyBorder="1" applyAlignment="1"/>
    <xf numFmtId="43" fontId="2" fillId="0" borderId="18" xfId="0" applyNumberFormat="1" applyFont="1" applyFill="1" applyBorder="1" applyAlignment="1"/>
    <xf numFmtId="43" fontId="2" fillId="0" borderId="13" xfId="0" applyNumberFormat="1" applyFont="1" applyFill="1" applyBorder="1" applyAlignment="1"/>
    <xf numFmtId="43" fontId="2" fillId="0" borderId="12" xfId="0" applyNumberFormat="1" applyFont="1" applyFill="1" applyBorder="1" applyAlignment="1"/>
    <xf numFmtId="43" fontId="13" fillId="0" borderId="0" xfId="0" applyNumberFormat="1" applyFont="1" applyFill="1" applyAlignment="1">
      <alignment horizontal="center"/>
    </xf>
    <xf numFmtId="43" fontId="2" fillId="0" borderId="0" xfId="0" applyNumberFormat="1" applyFont="1" applyBorder="1" applyAlignment="1">
      <alignment horizontal="left" wrapText="1"/>
    </xf>
    <xf numFmtId="43" fontId="2" fillId="0" borderId="9" xfId="2" applyNumberFormat="1" applyFont="1" applyBorder="1" applyAlignment="1">
      <alignment wrapText="1"/>
    </xf>
    <xf numFmtId="43" fontId="2" fillId="0" borderId="5" xfId="2" applyNumberFormat="1" applyFont="1" applyBorder="1" applyAlignment="1">
      <alignment wrapText="1"/>
    </xf>
    <xf numFmtId="43" fontId="2" fillId="0" borderId="5" xfId="2" applyNumberFormat="1" applyFont="1" applyFill="1" applyBorder="1" applyAlignment="1"/>
    <xf numFmtId="43" fontId="1" fillId="0" borderId="6" xfId="0" applyNumberFormat="1" applyFont="1" applyFill="1" applyBorder="1"/>
    <xf numFmtId="43" fontId="2" fillId="0" borderId="7" xfId="2" applyNumberFormat="1" applyFont="1" applyBorder="1" applyAlignment="1">
      <alignment wrapText="1"/>
    </xf>
    <xf numFmtId="43" fontId="2" fillId="0" borderId="0" xfId="0" applyNumberFormat="1" applyFont="1" applyFill="1" applyBorder="1"/>
    <xf numFmtId="43" fontId="2" fillId="0" borderId="0" xfId="0" applyNumberFormat="1" applyFont="1" applyBorder="1" applyAlignment="1">
      <alignment horizontal="right" vertical="top" wrapText="1"/>
    </xf>
    <xf numFmtId="43" fontId="2" fillId="0" borderId="1" xfId="0" applyNumberFormat="1" applyFont="1" applyBorder="1" applyAlignment="1">
      <alignment horizontal="left" wrapText="1"/>
    </xf>
    <xf numFmtId="43" fontId="2" fillId="0" borderId="3" xfId="2" applyNumberFormat="1" applyFont="1" applyBorder="1" applyAlignment="1">
      <alignment horizontal="right" wrapText="1"/>
    </xf>
    <xf numFmtId="43" fontId="2" fillId="0" borderId="5" xfId="2" applyNumberFormat="1" applyFont="1" applyBorder="1" applyAlignment="1">
      <alignment horizontal="right" wrapText="1"/>
    </xf>
    <xf numFmtId="43" fontId="2" fillId="0" borderId="4" xfId="0" applyNumberFormat="1" applyFont="1" applyBorder="1" applyAlignment="1">
      <alignment horizontal="left" wrapText="1"/>
    </xf>
    <xf numFmtId="43" fontId="2" fillId="0" borderId="6" xfId="0" applyNumberFormat="1" applyFont="1" applyBorder="1" applyAlignment="1">
      <alignment horizontal="left" wrapText="1"/>
    </xf>
    <xf numFmtId="43" fontId="2" fillId="0" borderId="7" xfId="2" applyNumberFormat="1" applyFont="1" applyBorder="1" applyAlignment="1">
      <alignment horizontal="right" wrapText="1"/>
    </xf>
    <xf numFmtId="43" fontId="2" fillId="0" borderId="0" xfId="2" applyNumberFormat="1" applyFont="1" applyBorder="1" applyAlignment="1">
      <alignment horizontal="right" wrapText="1"/>
    </xf>
    <xf numFmtId="43" fontId="9" fillId="0" borderId="0" xfId="0" applyNumberFormat="1" applyFont="1" applyAlignment="1">
      <alignment horizontal="left"/>
    </xf>
    <xf numFmtId="43" fontId="0" fillId="0" borderId="0" xfId="0" applyNumberFormat="1"/>
    <xf numFmtId="43" fontId="14" fillId="0" borderId="0" xfId="0" applyNumberFormat="1" applyFont="1" applyAlignment="1">
      <alignment horizontal="left"/>
    </xf>
    <xf numFmtId="43" fontId="13" fillId="0" borderId="0" xfId="0" applyNumberFormat="1" applyFont="1" applyBorder="1" applyAlignment="1">
      <alignment horizontal="left"/>
    </xf>
    <xf numFmtId="43" fontId="13" fillId="0" borderId="6" xfId="0" applyNumberFormat="1" applyFont="1" applyBorder="1" applyAlignment="1">
      <alignment horizontal="right"/>
    </xf>
    <xf numFmtId="43" fontId="1" fillId="0" borderId="2" xfId="0" applyNumberFormat="1" applyFont="1" applyBorder="1" applyAlignment="1">
      <alignment horizontal="left"/>
    </xf>
    <xf numFmtId="43" fontId="1" fillId="0" borderId="3" xfId="3" applyNumberFormat="1" applyFont="1" applyFill="1" applyBorder="1" applyAlignment="1">
      <alignment horizontal="right"/>
    </xf>
    <xf numFmtId="43" fontId="11" fillId="0" borderId="3" xfId="3" applyNumberFormat="1" applyFont="1" applyFill="1" applyBorder="1" applyAlignment="1">
      <alignment horizontal="right"/>
    </xf>
    <xf numFmtId="43" fontId="11" fillId="0" borderId="1" xfId="3" applyNumberFormat="1" applyFont="1" applyFill="1" applyBorder="1" applyAlignment="1">
      <alignment horizontal="right"/>
    </xf>
    <xf numFmtId="43" fontId="2" fillId="0" borderId="3" xfId="3" applyNumberFormat="1" applyFont="1" applyFill="1" applyBorder="1" applyAlignment="1">
      <alignment horizontal="right"/>
    </xf>
    <xf numFmtId="43" fontId="1" fillId="0" borderId="4" xfId="0" applyNumberFormat="1" applyFont="1" applyBorder="1" applyAlignment="1">
      <alignment horizontal="left"/>
    </xf>
    <xf numFmtId="43" fontId="1" fillId="0" borderId="5" xfId="3" applyNumberFormat="1" applyFont="1" applyFill="1" applyBorder="1" applyAlignment="1">
      <alignment horizontal="right"/>
    </xf>
    <xf numFmtId="43" fontId="11" fillId="0" borderId="5" xfId="3" applyNumberFormat="1" applyFont="1" applyFill="1" applyBorder="1" applyAlignment="1">
      <alignment horizontal="right"/>
    </xf>
    <xf numFmtId="43" fontId="11" fillId="0" borderId="0" xfId="3" applyNumberFormat="1" applyFont="1" applyFill="1" applyBorder="1" applyAlignment="1">
      <alignment horizontal="right"/>
    </xf>
    <xf numFmtId="43" fontId="2" fillId="0" borderId="5" xfId="3" applyNumberFormat="1" applyFont="1" applyFill="1" applyBorder="1" applyAlignment="1">
      <alignment horizontal="right"/>
    </xf>
    <xf numFmtId="43" fontId="2" fillId="0" borderId="4" xfId="0" applyNumberFormat="1" applyFont="1" applyBorder="1" applyAlignment="1">
      <alignment horizontal="left"/>
    </xf>
    <xf numFmtId="43" fontId="2" fillId="0" borderId="0" xfId="0" applyNumberFormat="1" applyFont="1" applyBorder="1" applyAlignment="1">
      <alignment horizontal="left"/>
    </xf>
    <xf numFmtId="43" fontId="1" fillId="0" borderId="0" xfId="0" applyNumberFormat="1" applyFont="1" applyFill="1" applyAlignment="1"/>
    <xf numFmtId="43" fontId="2" fillId="0" borderId="0" xfId="0" applyNumberFormat="1" applyFont="1" applyAlignment="1">
      <alignment horizontal="left"/>
    </xf>
    <xf numFmtId="43" fontId="2" fillId="0" borderId="0" xfId="0" applyNumberFormat="1" applyFont="1" applyFill="1" applyBorder="1" applyAlignment="1">
      <alignment vertical="center"/>
    </xf>
    <xf numFmtId="43" fontId="2" fillId="0" borderId="0" xfId="0" applyNumberFormat="1" applyFont="1" applyFill="1" applyBorder="1" applyAlignment="1">
      <alignment horizontal="right"/>
    </xf>
    <xf numFmtId="43" fontId="2" fillId="0" borderId="0" xfId="0" applyNumberFormat="1" applyFont="1" applyFill="1" applyAlignment="1">
      <alignment horizontal="left" vertical="center"/>
    </xf>
    <xf numFmtId="43" fontId="18" fillId="0" borderId="0" xfId="0" applyNumberFormat="1" applyFont="1" applyFill="1" applyAlignment="1">
      <alignment horizontal="left"/>
    </xf>
    <xf numFmtId="43" fontId="2" fillId="0" borderId="7" xfId="3" applyNumberFormat="1" applyFont="1" applyFill="1" applyBorder="1" applyAlignment="1">
      <alignment horizontal="right"/>
    </xf>
    <xf numFmtId="43" fontId="2" fillId="0" borderId="0" xfId="0" applyNumberFormat="1" applyFont="1" applyFill="1" applyAlignment="1">
      <alignment horizontal="right"/>
    </xf>
    <xf numFmtId="43" fontId="2" fillId="0" borderId="10" xfId="0" applyNumberFormat="1" applyFont="1" applyFill="1" applyBorder="1" applyAlignment="1"/>
    <xf numFmtId="43" fontId="2" fillId="0" borderId="9" xfId="0" applyNumberFormat="1" applyFont="1" applyFill="1" applyBorder="1" applyAlignment="1"/>
    <xf numFmtId="43" fontId="2" fillId="0" borderId="11" xfId="0" applyNumberFormat="1" applyFont="1" applyFill="1" applyBorder="1" applyAlignment="1"/>
    <xf numFmtId="43" fontId="2" fillId="0" borderId="0" xfId="3" applyNumberFormat="1" applyFont="1" applyFill="1" applyBorder="1" applyAlignment="1">
      <alignment horizontal="right"/>
    </xf>
    <xf numFmtId="43" fontId="2" fillId="0" borderId="11" xfId="3" applyNumberFormat="1" applyFont="1" applyFill="1" applyBorder="1" applyAlignment="1">
      <alignment horizontal="right"/>
    </xf>
    <xf numFmtId="43" fontId="2" fillId="0" borderId="0" xfId="0" applyNumberFormat="1" applyFont="1" applyFill="1" applyAlignment="1">
      <alignment horizontal="center" vertical="center"/>
    </xf>
    <xf numFmtId="43" fontId="13" fillId="0" borderId="0" xfId="0" applyNumberFormat="1" applyFont="1" applyFill="1" applyAlignment="1">
      <alignment horizontal="left"/>
    </xf>
    <xf numFmtId="43" fontId="2" fillId="0" borderId="0" xfId="0" applyNumberFormat="1" applyFont="1" applyFill="1" applyAlignment="1">
      <alignment horizontal="right" vertical="center"/>
    </xf>
    <xf numFmtId="49" fontId="2" fillId="0" borderId="0" xfId="1" applyNumberFormat="1" applyFont="1" applyFill="1" applyBorder="1" applyAlignment="1"/>
    <xf numFmtId="0" fontId="13" fillId="0" borderId="0" xfId="0" applyFont="1"/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43" fontId="1" fillId="0" borderId="1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43" fontId="10" fillId="0" borderId="2" xfId="0" applyNumberFormat="1" applyFont="1" applyFill="1" applyBorder="1" applyAlignment="1">
      <alignment horizontal="center"/>
    </xf>
    <xf numFmtId="43" fontId="10" fillId="0" borderId="3" xfId="0" applyNumberFormat="1" applyFont="1" applyFill="1" applyBorder="1" applyAlignment="1">
      <alignment horizontal="center"/>
    </xf>
    <xf numFmtId="43" fontId="10" fillId="0" borderId="4" xfId="0" applyNumberFormat="1" applyFont="1" applyFill="1" applyBorder="1" applyAlignment="1">
      <alignment horizontal="center"/>
    </xf>
    <xf numFmtId="43" fontId="10" fillId="0" borderId="5" xfId="0" applyNumberFormat="1" applyFont="1" applyFill="1" applyBorder="1" applyAlignment="1">
      <alignment horizontal="center"/>
    </xf>
    <xf numFmtId="43" fontId="10" fillId="0" borderId="4" xfId="0" applyNumberFormat="1" applyFont="1" applyFill="1" applyBorder="1" applyAlignment="1">
      <alignment horizontal="center" vertical="top" wrapText="1"/>
    </xf>
    <xf numFmtId="43" fontId="1" fillId="0" borderId="6" xfId="0" applyNumberFormat="1" applyFont="1" applyFill="1" applyBorder="1" applyAlignment="1">
      <alignment horizontal="center" vertical="center"/>
    </xf>
    <xf numFmtId="43" fontId="10" fillId="0" borderId="7" xfId="0" applyNumberFormat="1" applyFont="1" applyFill="1" applyBorder="1" applyAlignment="1">
      <alignment horizontal="center" vertical="top" wrapText="1"/>
    </xf>
    <xf numFmtId="43" fontId="10" fillId="0" borderId="8" xfId="0" applyNumberFormat="1" applyFont="1" applyFill="1" applyBorder="1" applyAlignment="1">
      <alignment horizontal="center" vertical="top" wrapText="1"/>
    </xf>
    <xf numFmtId="43" fontId="1" fillId="0" borderId="12" xfId="1" applyNumberFormat="1" applyFont="1" applyFill="1" applyBorder="1" applyAlignment="1">
      <alignment horizontal="center" vertical="center"/>
    </xf>
    <xf numFmtId="43" fontId="1" fillId="0" borderId="13" xfId="1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1" fillId="0" borderId="10" xfId="0" applyNumberFormat="1" applyFont="1" applyFill="1" applyBorder="1" applyAlignment="1">
      <alignment horizontal="center"/>
    </xf>
    <xf numFmtId="43" fontId="4" fillId="0" borderId="8" xfId="0" applyNumberFormat="1" applyFont="1" applyFill="1" applyBorder="1" applyAlignment="1">
      <alignment horizontal="center" vertical="center"/>
    </xf>
    <xf numFmtId="43" fontId="1" fillId="0" borderId="11" xfId="0" applyNumberFormat="1" applyFont="1" applyFill="1" applyBorder="1" applyAlignment="1">
      <alignment horizontal="center"/>
    </xf>
    <xf numFmtId="43" fontId="1" fillId="0" borderId="12" xfId="0" applyNumberFormat="1" applyFont="1" applyFill="1" applyBorder="1" applyAlignment="1">
      <alignment horizontal="center"/>
    </xf>
    <xf numFmtId="43" fontId="1" fillId="0" borderId="13" xfId="0" applyNumberFormat="1" applyFont="1" applyFill="1" applyBorder="1" applyAlignment="1">
      <alignment horizontal="center"/>
    </xf>
    <xf numFmtId="43" fontId="8" fillId="0" borderId="16" xfId="0" applyNumberFormat="1" applyFont="1" applyFill="1" applyBorder="1" applyAlignment="1">
      <alignment horizontal="center" vertical="top" wrapText="1"/>
    </xf>
    <xf numFmtId="43" fontId="2" fillId="0" borderId="16" xfId="0" applyNumberFormat="1" applyFont="1" applyFill="1" applyBorder="1" applyAlignment="1">
      <alignment horizontal="center" vertical="top" wrapText="1"/>
    </xf>
    <xf numFmtId="43" fontId="2" fillId="0" borderId="16" xfId="2" applyNumberFormat="1" applyFont="1" applyFill="1" applyBorder="1" applyAlignment="1">
      <alignment horizontal="right" wrapText="1"/>
    </xf>
    <xf numFmtId="43" fontId="1" fillId="0" borderId="14" xfId="0" applyNumberFormat="1" applyFont="1" applyFill="1" applyBorder="1" applyAlignment="1">
      <alignment horizontal="center"/>
    </xf>
    <xf numFmtId="43" fontId="1" fillId="0" borderId="18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37" fontId="2" fillId="0" borderId="0" xfId="0" applyNumberFormat="1" applyFont="1"/>
    <xf numFmtId="43" fontId="1" fillId="0" borderId="9" xfId="0" applyNumberFormat="1" applyFont="1" applyFill="1" applyBorder="1" applyAlignment="1">
      <alignment horizontal="center" vertical="top" wrapText="1"/>
    </xf>
    <xf numFmtId="43" fontId="1" fillId="0" borderId="3" xfId="0" applyNumberFormat="1" applyFont="1" applyFill="1" applyBorder="1" applyAlignment="1">
      <alignment horizontal="center" vertical="top" wrapText="1"/>
    </xf>
    <xf numFmtId="43" fontId="1" fillId="0" borderId="11" xfId="0" applyNumberFormat="1" applyFont="1" applyFill="1" applyBorder="1" applyAlignment="1">
      <alignment horizontal="center" vertical="top" wrapText="1"/>
    </xf>
    <xf numFmtId="43" fontId="1" fillId="0" borderId="7" xfId="0" applyNumberFormat="1" applyFont="1" applyFill="1" applyBorder="1" applyAlignment="1">
      <alignment horizontal="center" vertical="top" wrapText="1"/>
    </xf>
    <xf numFmtId="43" fontId="2" fillId="0" borderId="3" xfId="0" applyNumberFormat="1" applyFont="1" applyFill="1" applyBorder="1" applyAlignment="1">
      <alignment horizontal="center" vertical="center" wrapText="1"/>
    </xf>
    <xf numFmtId="43" fontId="2" fillId="0" borderId="7" xfId="0" applyNumberFormat="1" applyFont="1" applyFill="1" applyBorder="1" applyAlignment="1">
      <alignment horizontal="center" vertical="center" wrapText="1"/>
    </xf>
    <xf numFmtId="164" fontId="2" fillId="0" borderId="5" xfId="3" applyNumberFormat="1" applyFont="1" applyFill="1" applyBorder="1" applyAlignment="1">
      <alignment horizontal="right"/>
    </xf>
    <xf numFmtId="164" fontId="1" fillId="0" borderId="13" xfId="3" applyNumberFormat="1" applyFont="1" applyFill="1" applyBorder="1" applyAlignment="1">
      <alignment horizontal="right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vertical="center" wrapText="1"/>
    </xf>
    <xf numFmtId="43" fontId="1" fillId="0" borderId="7" xfId="0" applyNumberFormat="1" applyFont="1" applyFill="1" applyBorder="1" applyAlignment="1">
      <alignment horizontal="center" wrapText="1"/>
    </xf>
    <xf numFmtId="43" fontId="1" fillId="0" borderId="6" xfId="0" applyNumberFormat="1" applyFont="1" applyFill="1" applyBorder="1" applyAlignment="1">
      <alignment horizontal="center" wrapText="1"/>
    </xf>
    <xf numFmtId="43" fontId="1" fillId="0" borderId="7" xfId="0" applyNumberFormat="1" applyFont="1" applyFill="1" applyBorder="1" applyAlignment="1">
      <alignment horizontal="center"/>
    </xf>
    <xf numFmtId="43" fontId="1" fillId="0" borderId="13" xfId="0" applyNumberFormat="1" applyFont="1" applyFill="1" applyBorder="1" applyAlignment="1">
      <alignment horizontal="left"/>
    </xf>
    <xf numFmtId="43" fontId="0" fillId="0" borderId="0" xfId="0" applyNumberFormat="1" applyFill="1"/>
    <xf numFmtId="43" fontId="1" fillId="0" borderId="2" xfId="0" applyNumberFormat="1" applyFont="1" applyFill="1" applyBorder="1" applyAlignment="1">
      <alignment horizontal="center"/>
    </xf>
    <xf numFmtId="43" fontId="1" fillId="0" borderId="3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43" fontId="10" fillId="0" borderId="3" xfId="0" applyNumberFormat="1" applyFont="1" applyFill="1" applyBorder="1" applyAlignment="1">
      <alignment horizontal="center" vertical="center" wrapText="1"/>
    </xf>
    <xf numFmtId="43" fontId="10" fillId="0" borderId="5" xfId="0" applyNumberFormat="1" applyFont="1" applyFill="1" applyBorder="1" applyAlignment="1">
      <alignment horizontal="center" vertical="center" wrapText="1"/>
    </xf>
    <xf numFmtId="43" fontId="10" fillId="0" borderId="7" xfId="0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left" wrapText="1"/>
    </xf>
    <xf numFmtId="43" fontId="10" fillId="0" borderId="10" xfId="0" applyNumberFormat="1" applyFont="1" applyFill="1" applyBorder="1" applyAlignment="1">
      <alignment horizontal="center"/>
    </xf>
    <xf numFmtId="43" fontId="10" fillId="0" borderId="1" xfId="0" applyNumberFormat="1" applyFont="1" applyFill="1" applyBorder="1" applyAlignment="1">
      <alignment horizontal="center"/>
    </xf>
    <xf numFmtId="43" fontId="10" fillId="0" borderId="2" xfId="0" applyNumberFormat="1" applyFont="1" applyFill="1" applyBorder="1" applyAlignment="1">
      <alignment horizontal="center"/>
    </xf>
    <xf numFmtId="43" fontId="10" fillId="0" borderId="11" xfId="0" applyNumberFormat="1" applyFont="1" applyFill="1" applyBorder="1" applyAlignment="1">
      <alignment horizontal="center"/>
    </xf>
    <xf numFmtId="43" fontId="10" fillId="0" borderId="6" xfId="0" applyNumberFormat="1" applyFont="1" applyFill="1" applyBorder="1" applyAlignment="1">
      <alignment horizontal="center"/>
    </xf>
    <xf numFmtId="43" fontId="10" fillId="0" borderId="8" xfId="0" applyNumberFormat="1" applyFont="1" applyFill="1" applyBorder="1" applyAlignment="1">
      <alignment horizontal="center"/>
    </xf>
    <xf numFmtId="43" fontId="10" fillId="0" borderId="12" xfId="0" applyNumberFormat="1" applyFont="1" applyFill="1" applyBorder="1" applyAlignment="1">
      <alignment horizontal="center"/>
    </xf>
    <xf numFmtId="43" fontId="10" fillId="0" borderId="14" xfId="0" applyNumberFormat="1" applyFont="1" applyFill="1" applyBorder="1" applyAlignment="1">
      <alignment horizontal="center"/>
    </xf>
    <xf numFmtId="43" fontId="10" fillId="0" borderId="18" xfId="0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 vertical="center"/>
    </xf>
    <xf numFmtId="43" fontId="10" fillId="0" borderId="3" xfId="0" applyNumberFormat="1" applyFont="1" applyFill="1" applyBorder="1" applyAlignment="1">
      <alignment horizontal="center" vertical="center"/>
    </xf>
    <xf numFmtId="43" fontId="10" fillId="0" borderId="5" xfId="0" applyNumberFormat="1" applyFont="1" applyFill="1" applyBorder="1" applyAlignment="1">
      <alignment horizontal="center" vertical="center"/>
    </xf>
    <xf numFmtId="43" fontId="10" fillId="0" borderId="7" xfId="0" applyNumberFormat="1" applyFont="1" applyFill="1" applyBorder="1" applyAlignment="1">
      <alignment horizontal="center" vertical="center"/>
    </xf>
    <xf numFmtId="43" fontId="4" fillId="2" borderId="19" xfId="0" applyNumberFormat="1" applyFont="1" applyFill="1" applyBorder="1" applyAlignment="1">
      <alignment horizontal="center" wrapText="1"/>
    </xf>
    <xf numFmtId="43" fontId="4" fillId="2" borderId="20" xfId="0" applyNumberFormat="1" applyFont="1" applyFill="1" applyBorder="1" applyAlignment="1">
      <alignment horizontal="center" wrapText="1"/>
    </xf>
    <xf numFmtId="43" fontId="13" fillId="0" borderId="21" xfId="1" applyNumberFormat="1" applyFont="1" applyBorder="1" applyAlignment="1">
      <alignment horizontal="left" vertical="center"/>
    </xf>
    <xf numFmtId="43" fontId="13" fillId="0" borderId="22" xfId="0" applyNumberFormat="1" applyFont="1" applyBorder="1" applyAlignment="1"/>
    <xf numFmtId="43" fontId="13" fillId="0" borderId="23" xfId="0" applyNumberFormat="1" applyFont="1" applyBorder="1" applyAlignment="1"/>
    <xf numFmtId="43" fontId="2" fillId="2" borderId="16" xfId="0" applyNumberFormat="1" applyFont="1" applyFill="1" applyBorder="1" applyAlignment="1">
      <alignment horizontal="center" vertical="top" wrapText="1"/>
    </xf>
    <xf numFmtId="43" fontId="13" fillId="0" borderId="16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left" vertical="center"/>
    </xf>
    <xf numFmtId="43" fontId="13" fillId="0" borderId="0" xfId="0" applyNumberFormat="1" applyFont="1" applyFill="1" applyAlignment="1">
      <alignment horizontal="center" vertical="center"/>
    </xf>
    <xf numFmtId="43" fontId="13" fillId="0" borderId="0" xfId="0" applyNumberFormat="1" applyFont="1" applyFill="1" applyAlignment="1">
      <alignment horizontal="left" vertical="center"/>
    </xf>
    <xf numFmtId="43" fontId="13" fillId="0" borderId="0" xfId="0" applyNumberFormat="1" applyFont="1" applyFill="1" applyAlignment="1">
      <alignment horizontal="right" vertical="center"/>
    </xf>
    <xf numFmtId="43" fontId="2" fillId="0" borderId="0" xfId="0" applyNumberFormat="1" applyFont="1" applyFill="1" applyAlignment="1">
      <alignment horizontal="center" vertical="center"/>
    </xf>
    <xf numFmtId="43" fontId="2" fillId="0" borderId="12" xfId="0" applyNumberFormat="1" applyFont="1" applyFill="1" applyBorder="1" applyAlignment="1">
      <alignment horizontal="center"/>
    </xf>
    <xf numFmtId="43" fontId="2" fillId="0" borderId="14" xfId="0" applyNumberFormat="1" applyFont="1" applyFill="1" applyBorder="1" applyAlignment="1">
      <alignment horizontal="center"/>
    </xf>
    <xf numFmtId="43" fontId="2" fillId="0" borderId="18" xfId="0" applyNumberFormat="1" applyFont="1" applyFill="1" applyBorder="1" applyAlignment="1">
      <alignment horizontal="center"/>
    </xf>
    <xf numFmtId="43" fontId="1" fillId="0" borderId="16" xfId="0" applyNumberFormat="1" applyFont="1" applyFill="1" applyBorder="1" applyAlignment="1">
      <alignment horizontal="center" vertical="top" wrapText="1"/>
    </xf>
    <xf numFmtId="43" fontId="0" fillId="0" borderId="16" xfId="0" applyNumberFormat="1" applyFill="1" applyBorder="1" applyAlignment="1"/>
    <xf numFmtId="43" fontId="2" fillId="0" borderId="24" xfId="0" applyNumberFormat="1" applyFont="1" applyFill="1" applyBorder="1" applyAlignment="1">
      <alignment horizontal="center" vertical="center" wrapText="1"/>
    </xf>
    <xf numFmtId="43" fontId="0" fillId="0" borderId="25" xfId="0" applyNumberFormat="1" applyFill="1" applyBorder="1" applyAlignment="1">
      <alignment horizontal="center" vertical="center" wrapText="1"/>
    </xf>
    <xf numFmtId="43" fontId="0" fillId="0" borderId="26" xfId="0" applyNumberFormat="1" applyFill="1" applyBorder="1" applyAlignment="1">
      <alignment horizontal="center" vertical="center" wrapText="1"/>
    </xf>
    <xf numFmtId="43" fontId="2" fillId="0" borderId="16" xfId="0" applyNumberFormat="1" applyFont="1" applyFill="1" applyBorder="1" applyAlignment="1">
      <alignment horizontal="center" vertical="top" wrapText="1"/>
    </xf>
    <xf numFmtId="43" fontId="0" fillId="0" borderId="16" xfId="0" applyNumberFormat="1" applyFill="1" applyBorder="1" applyAlignment="1">
      <alignment horizontal="center" vertical="top" wrapText="1"/>
    </xf>
    <xf numFmtId="43" fontId="1" fillId="0" borderId="12" xfId="0" applyNumberFormat="1" applyFont="1" applyFill="1" applyBorder="1" applyAlignment="1">
      <alignment horizontal="center"/>
    </xf>
    <xf numFmtId="43" fontId="1" fillId="0" borderId="14" xfId="0" applyNumberFormat="1" applyFont="1" applyFill="1" applyBorder="1" applyAlignment="1">
      <alignment horizontal="center"/>
    </xf>
    <xf numFmtId="43" fontId="1" fillId="0" borderId="18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43" fontId="13" fillId="0" borderId="0" xfId="0" applyNumberFormat="1" applyFont="1" applyFill="1" applyAlignment="1">
      <alignment horizontal="left"/>
    </xf>
    <xf numFmtId="43" fontId="2" fillId="0" borderId="0" xfId="0" applyNumberFormat="1" applyFont="1" applyFill="1" applyAlignment="1">
      <alignment horizontal="left"/>
    </xf>
    <xf numFmtId="43" fontId="1" fillId="0" borderId="2" xfId="0" applyNumberFormat="1" applyFont="1" applyFill="1" applyBorder="1" applyAlignment="1">
      <alignment horizontal="center" vertical="center"/>
    </xf>
    <xf numFmtId="43" fontId="1" fillId="0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43" fontId="4" fillId="0" borderId="6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wrapText="1"/>
    </xf>
    <xf numFmtId="43" fontId="1" fillId="0" borderId="18" xfId="0" applyNumberFormat="1" applyFont="1" applyFill="1" applyBorder="1" applyAlignment="1">
      <alignment horizontal="center" wrapText="1"/>
    </xf>
    <xf numFmtId="43" fontId="2" fillId="0" borderId="0" xfId="0" applyNumberFormat="1" applyFont="1" applyAlignment="1">
      <alignment horizontal="left" vertical="top" wrapText="1"/>
    </xf>
    <xf numFmtId="43" fontId="3" fillId="0" borderId="0" xfId="0" applyNumberFormat="1" applyFont="1" applyAlignment="1">
      <alignment horizontal="left" vertical="top" wrapText="1"/>
    </xf>
    <xf numFmtId="43" fontId="2" fillId="0" borderId="10" xfId="0" applyNumberFormat="1" applyFont="1" applyFill="1" applyBorder="1" applyAlignment="1">
      <alignment horizontal="center" vertical="center" wrapText="1"/>
    </xf>
    <xf numFmtId="43" fontId="2" fillId="0" borderId="11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Alignment="1">
      <alignment horizontal="left" vertical="center" wrapText="1"/>
    </xf>
    <xf numFmtId="43" fontId="2" fillId="0" borderId="0" xfId="0" applyNumberFormat="1" applyFont="1" applyBorder="1" applyAlignment="1">
      <alignment horizontal="left" vertical="top" wrapText="1"/>
    </xf>
    <xf numFmtId="43" fontId="4" fillId="0" borderId="2" xfId="0" applyNumberFormat="1" applyFont="1" applyFill="1" applyBorder="1" applyAlignment="1">
      <alignment horizontal="center" vertical="center" wrapText="1"/>
    </xf>
    <xf numFmtId="43" fontId="4" fillId="0" borderId="8" xfId="0" applyNumberFormat="1" applyFont="1" applyFill="1" applyBorder="1" applyAlignment="1">
      <alignment horizontal="center" vertical="center" wrapText="1"/>
    </xf>
    <xf numFmtId="43" fontId="17" fillId="0" borderId="8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Alignment="1">
      <alignment horizontal="left"/>
    </xf>
    <xf numFmtId="0" fontId="13" fillId="0" borderId="0" xfId="0" applyFont="1" applyAlignment="1">
      <alignment horizontal="center" vertical="center"/>
    </xf>
    <xf numFmtId="43" fontId="13" fillId="0" borderId="6" xfId="0" applyNumberFormat="1" applyFont="1" applyBorder="1" applyAlignment="1">
      <alignment horizontal="left"/>
    </xf>
    <xf numFmtId="43" fontId="13" fillId="0" borderId="0" xfId="0" applyNumberFormat="1" applyFont="1" applyBorder="1" applyAlignment="1">
      <alignment horizontal="left"/>
    </xf>
    <xf numFmtId="43" fontId="1" fillId="0" borderId="13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43" fontId="1" fillId="0" borderId="10" xfId="0" applyNumberFormat="1" applyFont="1" applyFill="1" applyBorder="1" applyAlignment="1">
      <alignment horizontal="center" vertical="center" wrapText="1"/>
    </xf>
    <xf numFmtId="43" fontId="1" fillId="0" borderId="9" xfId="0" applyNumberFormat="1" applyFont="1" applyFill="1" applyBorder="1" applyAlignment="1">
      <alignment horizontal="center" vertical="center" wrapText="1"/>
    </xf>
    <xf numFmtId="43" fontId="1" fillId="0" borderId="12" xfId="0" applyNumberFormat="1" applyFont="1" applyFill="1" applyBorder="1" applyAlignment="1">
      <alignment horizontal="center" vertical="center" wrapText="1"/>
    </xf>
    <xf numFmtId="43" fontId="1" fillId="0" borderId="14" xfId="0" applyNumberFormat="1" applyFont="1" applyFill="1" applyBorder="1" applyAlignment="1">
      <alignment horizontal="center" vertical="center" wrapText="1"/>
    </xf>
    <xf numFmtId="43" fontId="1" fillId="0" borderId="18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/>
    </xf>
    <xf numFmtId="43" fontId="1" fillId="0" borderId="7" xfId="0" applyNumberFormat="1" applyFont="1" applyFill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164" fontId="2" fillId="0" borderId="9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 indent="2"/>
    </xf>
    <xf numFmtId="164" fontId="2" fillId="0" borderId="7" xfId="2" applyNumberFormat="1" applyFont="1" applyFill="1" applyBorder="1" applyAlignment="1">
      <alignment horizontal="right"/>
    </xf>
    <xf numFmtId="164" fontId="2" fillId="0" borderId="13" xfId="2" applyNumberFormat="1" applyFont="1" applyFill="1" applyBorder="1" applyAlignment="1">
      <alignment horizontal="right"/>
    </xf>
    <xf numFmtId="164" fontId="2" fillId="0" borderId="12" xfId="2" applyNumberFormat="1" applyFont="1" applyFill="1" applyBorder="1" applyAlignment="1">
      <alignment horizontal="right"/>
    </xf>
    <xf numFmtId="164" fontId="1" fillId="0" borderId="12" xfId="0" applyNumberFormat="1" applyFont="1" applyFill="1" applyBorder="1" applyAlignment="1">
      <alignment horizontal="center" wrapText="1"/>
    </xf>
    <xf numFmtId="164" fontId="1" fillId="0" borderId="12" xfId="0" applyNumberFormat="1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/>
    </xf>
    <xf numFmtId="164" fontId="2" fillId="0" borderId="11" xfId="2" applyNumberFormat="1" applyFont="1" applyFill="1" applyBorder="1" applyAlignment="1">
      <alignment horizontal="right"/>
    </xf>
    <xf numFmtId="164" fontId="2" fillId="0" borderId="3" xfId="2" applyNumberFormat="1" applyFont="1" applyBorder="1" applyAlignment="1">
      <alignment horizontal="right" wrapText="1"/>
    </xf>
    <xf numFmtId="164" fontId="2" fillId="0" borderId="5" xfId="2" applyNumberFormat="1" applyFont="1" applyBorder="1" applyAlignment="1">
      <alignment horizontal="right" wrapText="1"/>
    </xf>
    <xf numFmtId="164" fontId="2" fillId="0" borderId="7" xfId="2" applyNumberFormat="1" applyFont="1" applyBorder="1" applyAlignment="1">
      <alignment horizontal="right" wrapText="1"/>
    </xf>
    <xf numFmtId="164" fontId="2" fillId="0" borderId="3" xfId="3" applyNumberFormat="1" applyFont="1" applyFill="1" applyBorder="1" applyAlignment="1">
      <alignment horizontal="right"/>
    </xf>
    <xf numFmtId="164" fontId="2" fillId="0" borderId="7" xfId="3" applyNumberFormat="1" applyFont="1" applyFill="1" applyBorder="1" applyAlignment="1">
      <alignment horizontal="right"/>
    </xf>
    <xf numFmtId="164" fontId="2" fillId="0" borderId="2" xfId="3" applyNumberFormat="1" applyFont="1" applyFill="1" applyBorder="1" applyAlignment="1">
      <alignment horizontal="right"/>
    </xf>
    <xf numFmtId="164" fontId="2" fillId="0" borderId="4" xfId="3" applyNumberFormat="1" applyFont="1" applyFill="1" applyBorder="1" applyAlignment="1">
      <alignment horizontal="right"/>
    </xf>
    <xf numFmtId="164" fontId="2" fillId="0" borderId="8" xfId="3" applyNumberFormat="1" applyFont="1" applyFill="1" applyBorder="1" applyAlignment="1">
      <alignment horizontal="right"/>
    </xf>
    <xf numFmtId="164" fontId="2" fillId="0" borderId="11" xfId="3" applyNumberFormat="1" applyFont="1" applyFill="1" applyBorder="1" applyAlignment="1">
      <alignment horizontal="right"/>
    </xf>
    <xf numFmtId="164" fontId="2" fillId="0" borderId="9" xfId="3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Vírgula" xfId="2" builtinId="3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Q75"/>
  <sheetViews>
    <sheetView showGridLines="0" tabSelected="1" zoomScaleNormal="100" workbookViewId="0"/>
  </sheetViews>
  <sheetFormatPr defaultRowHeight="11.25" customHeight="1" x14ac:dyDescent="0.2"/>
  <cols>
    <col min="1" max="1" width="64.85546875" style="1" customWidth="1"/>
    <col min="2" max="15" width="14" style="1" customWidth="1"/>
    <col min="16" max="16384" width="9.140625" style="1"/>
  </cols>
  <sheetData>
    <row r="1" spans="1:15" ht="12.75" x14ac:dyDescent="0.2"/>
    <row r="2" spans="1:15" ht="25.5" customHeight="1" x14ac:dyDescent="0.35">
      <c r="A2" s="2" t="s">
        <v>310</v>
      </c>
    </row>
    <row r="3" spans="1:15" ht="15.75" customHeight="1" x14ac:dyDescent="0.25">
      <c r="A3" s="3" t="s">
        <v>311</v>
      </c>
    </row>
    <row r="4" spans="1:15" ht="15.75" customHeight="1" x14ac:dyDescent="0.25">
      <c r="A4" s="3" t="s">
        <v>312</v>
      </c>
    </row>
    <row r="5" spans="1:15" ht="15.75" customHeight="1" x14ac:dyDescent="0.25">
      <c r="A5" s="3" t="s">
        <v>313</v>
      </c>
    </row>
    <row r="6" spans="1:15" ht="15.75" x14ac:dyDescent="0.25">
      <c r="A6" s="4" t="s">
        <v>272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2.75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2.75" x14ac:dyDescent="0.2">
      <c r="A8" s="103" t="s">
        <v>310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2.75" x14ac:dyDescent="0.2">
      <c r="A9" s="9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2.75" x14ac:dyDescent="0.2">
      <c r="A10" s="10" t="s">
        <v>10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2.75" x14ac:dyDescent="0.2">
      <c r="A11" s="9" t="s">
        <v>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75" x14ac:dyDescent="0.2">
      <c r="A12" s="103" t="s">
        <v>314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16" t="s">
        <v>330</v>
      </c>
      <c r="O12" s="9"/>
    </row>
    <row r="13" spans="1:15" ht="12.75" x14ac:dyDescent="0.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75" x14ac:dyDescent="0.2">
      <c r="A14" s="7" t="s">
        <v>100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1">
        <v>1</v>
      </c>
    </row>
    <row r="15" spans="1:15" ht="11.25" customHeight="1" x14ac:dyDescent="0.2">
      <c r="A15" s="123"/>
      <c r="B15" s="173" t="s">
        <v>43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5"/>
    </row>
    <row r="16" spans="1:15" ht="11.25" customHeight="1" x14ac:dyDescent="0.2">
      <c r="A16" s="124"/>
      <c r="B16" s="176" t="s">
        <v>33</v>
      </c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8"/>
    </row>
    <row r="17" spans="1:15" ht="11.25" customHeight="1" x14ac:dyDescent="0.2">
      <c r="A17" s="124" t="s">
        <v>14</v>
      </c>
      <c r="B17" s="179" t="s">
        <v>44</v>
      </c>
      <c r="C17" s="180"/>
      <c r="D17" s="180"/>
      <c r="E17" s="180"/>
      <c r="F17" s="180"/>
      <c r="G17" s="180"/>
      <c r="H17" s="180"/>
      <c r="I17" s="180"/>
      <c r="J17" s="180"/>
      <c r="K17" s="180"/>
      <c r="L17" s="180"/>
      <c r="M17" s="180"/>
      <c r="N17" s="181"/>
      <c r="O17" s="125" t="s">
        <v>45</v>
      </c>
    </row>
    <row r="18" spans="1:15" ht="11.25" customHeight="1" x14ac:dyDescent="0.2">
      <c r="A18" s="124"/>
      <c r="B18" s="169" t="s">
        <v>164</v>
      </c>
      <c r="C18" s="169" t="s">
        <v>165</v>
      </c>
      <c r="D18" s="169" t="s">
        <v>166</v>
      </c>
      <c r="E18" s="169" t="s">
        <v>167</v>
      </c>
      <c r="F18" s="169" t="s">
        <v>168</v>
      </c>
      <c r="G18" s="169" t="s">
        <v>169</v>
      </c>
      <c r="H18" s="169" t="s">
        <v>170</v>
      </c>
      <c r="I18" s="169" t="s">
        <v>171</v>
      </c>
      <c r="J18" s="169" t="s">
        <v>172</v>
      </c>
      <c r="K18" s="169" t="s">
        <v>173</v>
      </c>
      <c r="L18" s="169" t="s">
        <v>174</v>
      </c>
      <c r="M18" s="183" t="s">
        <v>175</v>
      </c>
      <c r="N18" s="126" t="s">
        <v>86</v>
      </c>
      <c r="O18" s="127" t="s">
        <v>46</v>
      </c>
    </row>
    <row r="19" spans="1:15" ht="11.25" customHeight="1" x14ac:dyDescent="0.2">
      <c r="A19" s="124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84"/>
      <c r="N19" s="128" t="s">
        <v>176</v>
      </c>
      <c r="O19" s="127" t="s">
        <v>47</v>
      </c>
    </row>
    <row r="20" spans="1:15" ht="11.25" customHeight="1" x14ac:dyDescent="0.2">
      <c r="A20" s="124"/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84"/>
      <c r="N20" s="128" t="s">
        <v>177</v>
      </c>
      <c r="O20" s="129" t="s">
        <v>178</v>
      </c>
    </row>
    <row r="21" spans="1:15" ht="11.25" customHeight="1" x14ac:dyDescent="0.2">
      <c r="A21" s="130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85"/>
      <c r="N21" s="131" t="s">
        <v>49</v>
      </c>
      <c r="O21" s="132" t="s">
        <v>50</v>
      </c>
    </row>
    <row r="22" spans="1:15" ht="11.25" customHeight="1" x14ac:dyDescent="0.2">
      <c r="A22" s="12" t="s">
        <v>35</v>
      </c>
      <c r="B22" s="250">
        <f t="shared" ref="B22:M22" si="0">B23+B27+B31</f>
        <v>40192475.759999998</v>
      </c>
      <c r="C22" s="250">
        <f t="shared" si="0"/>
        <v>43969807.810000002</v>
      </c>
      <c r="D22" s="250">
        <f t="shared" si="0"/>
        <v>49786139.950000003</v>
      </c>
      <c r="E22" s="250">
        <f t="shared" si="0"/>
        <v>41053729.910000004</v>
      </c>
      <c r="F22" s="250">
        <f t="shared" si="0"/>
        <v>40608800.469999999</v>
      </c>
      <c r="G22" s="250">
        <f t="shared" si="0"/>
        <v>49005391.160000004</v>
      </c>
      <c r="H22" s="250">
        <f t="shared" si="0"/>
        <v>61466880.140000001</v>
      </c>
      <c r="I22" s="250">
        <f t="shared" si="0"/>
        <v>60799427.170000002</v>
      </c>
      <c r="J22" s="250">
        <f t="shared" si="0"/>
        <v>49664469.059999995</v>
      </c>
      <c r="K22" s="250">
        <f t="shared" si="0"/>
        <v>46111900.859999999</v>
      </c>
      <c r="L22" s="250">
        <f t="shared" si="0"/>
        <v>50611920.880000003</v>
      </c>
      <c r="M22" s="250">
        <f t="shared" si="0"/>
        <v>51656564.349999994</v>
      </c>
      <c r="N22" s="251">
        <f t="shared" ref="N22" si="1">SUM(B22:M22)</f>
        <v>584927507.51999998</v>
      </c>
      <c r="O22" s="250">
        <f>O23+O27+O31</f>
        <v>0</v>
      </c>
    </row>
    <row r="23" spans="1:15" ht="11.25" customHeight="1" x14ac:dyDescent="0.2">
      <c r="A23" s="14" t="s">
        <v>101</v>
      </c>
      <c r="B23" s="252">
        <f t="shared" ref="B23:M23" si="2">SUM(B24:B26)</f>
        <v>33182716.329999998</v>
      </c>
      <c r="C23" s="252">
        <f t="shared" si="2"/>
        <v>33708098.07</v>
      </c>
      <c r="D23" s="252">
        <f t="shared" si="2"/>
        <v>42807773.670000002</v>
      </c>
      <c r="E23" s="252">
        <f t="shared" si="2"/>
        <v>33952884.950000003</v>
      </c>
      <c r="F23" s="252">
        <f t="shared" si="2"/>
        <v>33436241.190000001</v>
      </c>
      <c r="G23" s="252">
        <f t="shared" si="2"/>
        <v>41551817.460000001</v>
      </c>
      <c r="H23" s="252">
        <f t="shared" si="2"/>
        <v>50997534.799999997</v>
      </c>
      <c r="I23" s="252">
        <f t="shared" si="2"/>
        <v>54559160.75</v>
      </c>
      <c r="J23" s="252">
        <f t="shared" si="2"/>
        <v>42060912.209999993</v>
      </c>
      <c r="K23" s="252">
        <f t="shared" si="2"/>
        <v>37986984.399999999</v>
      </c>
      <c r="L23" s="252">
        <f t="shared" si="2"/>
        <v>41541752.690000005</v>
      </c>
      <c r="M23" s="252">
        <f t="shared" si="2"/>
        <v>42777109.879999995</v>
      </c>
      <c r="N23" s="253">
        <f t="shared" ref="N23:N37" si="3">SUM(B23:M23)</f>
        <v>488562986.39999992</v>
      </c>
      <c r="O23" s="252">
        <f>SUM(O24:O26)</f>
        <v>0</v>
      </c>
    </row>
    <row r="24" spans="1:15" ht="11.25" customHeight="1" x14ac:dyDescent="0.2">
      <c r="A24" s="14" t="s">
        <v>245</v>
      </c>
      <c r="B24" s="252">
        <v>28566720.43</v>
      </c>
      <c r="C24" s="254">
        <v>29102487.940000001</v>
      </c>
      <c r="D24" s="253">
        <v>38194499.829999998</v>
      </c>
      <c r="E24" s="253">
        <v>29238946.539999999</v>
      </c>
      <c r="F24" s="253">
        <v>28929528.48</v>
      </c>
      <c r="G24" s="253">
        <v>36556085.960000001</v>
      </c>
      <c r="H24" s="253">
        <v>42580517.829999998</v>
      </c>
      <c r="I24" s="253">
        <v>49319430.450000003</v>
      </c>
      <c r="J24" s="253">
        <v>37334992.689999998</v>
      </c>
      <c r="K24" s="253">
        <v>32604261.690000001</v>
      </c>
      <c r="L24" s="253">
        <v>35814808.840000004</v>
      </c>
      <c r="M24" s="253">
        <v>36854254.609999999</v>
      </c>
      <c r="N24" s="253">
        <f t="shared" si="3"/>
        <v>425096535.28999996</v>
      </c>
      <c r="O24" s="252">
        <v>0</v>
      </c>
    </row>
    <row r="25" spans="1:15" ht="11.25" customHeight="1" x14ac:dyDescent="0.2">
      <c r="A25" s="14" t="s">
        <v>246</v>
      </c>
      <c r="B25" s="252">
        <v>4615995.9000000004</v>
      </c>
      <c r="C25" s="254">
        <v>4605610.13</v>
      </c>
      <c r="D25" s="253">
        <v>4613273.84</v>
      </c>
      <c r="E25" s="253">
        <v>4713938.41</v>
      </c>
      <c r="F25" s="253">
        <v>4506712.71</v>
      </c>
      <c r="G25" s="253">
        <v>4995731.5</v>
      </c>
      <c r="H25" s="253">
        <v>8417016.9700000007</v>
      </c>
      <c r="I25" s="253">
        <v>5239730.3</v>
      </c>
      <c r="J25" s="253">
        <v>4725919.5199999996</v>
      </c>
      <c r="K25" s="253">
        <v>5382722.71</v>
      </c>
      <c r="L25" s="253">
        <v>5726943.8499999996</v>
      </c>
      <c r="M25" s="253">
        <v>5922855.2699999996</v>
      </c>
      <c r="N25" s="253">
        <f t="shared" si="3"/>
        <v>63466451.109999999</v>
      </c>
      <c r="O25" s="252">
        <v>0</v>
      </c>
    </row>
    <row r="26" spans="1:15" ht="11.25" customHeight="1" x14ac:dyDescent="0.2">
      <c r="A26" s="14" t="s">
        <v>247</v>
      </c>
      <c r="B26" s="252"/>
      <c r="C26" s="254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>
        <f t="shared" si="3"/>
        <v>0</v>
      </c>
      <c r="O26" s="252"/>
    </row>
    <row r="27" spans="1:15" ht="11.25" customHeight="1" x14ac:dyDescent="0.2">
      <c r="A27" s="14" t="s">
        <v>102</v>
      </c>
      <c r="B27" s="252">
        <f t="shared" ref="B27:M27" si="4">SUM(B28:B30)</f>
        <v>6678490.3500000006</v>
      </c>
      <c r="C27" s="252">
        <f t="shared" si="4"/>
        <v>9563958.4700000007</v>
      </c>
      <c r="D27" s="252">
        <f t="shared" si="4"/>
        <v>6536378.9900000002</v>
      </c>
      <c r="E27" s="252">
        <f t="shared" si="4"/>
        <v>6587702.1200000001</v>
      </c>
      <c r="F27" s="252">
        <f>SUM(F28:F30)</f>
        <v>6711524.2300000004</v>
      </c>
      <c r="G27" s="252">
        <f t="shared" si="4"/>
        <v>6802443.25</v>
      </c>
      <c r="H27" s="252">
        <f t="shared" si="4"/>
        <v>10177512.700000001</v>
      </c>
      <c r="I27" s="252">
        <f t="shared" si="4"/>
        <v>5740201.8999999994</v>
      </c>
      <c r="J27" s="252">
        <f t="shared" si="4"/>
        <v>7603556.8499999996</v>
      </c>
      <c r="K27" s="252">
        <f t="shared" si="4"/>
        <v>7698595.6099999994</v>
      </c>
      <c r="L27" s="252">
        <f t="shared" si="4"/>
        <v>8275409.5099999998</v>
      </c>
      <c r="M27" s="252">
        <f t="shared" si="4"/>
        <v>8376523.1400000006</v>
      </c>
      <c r="N27" s="253">
        <f t="shared" si="3"/>
        <v>90752297.120000005</v>
      </c>
      <c r="O27" s="252">
        <f>SUM(O28:O30)</f>
        <v>0</v>
      </c>
    </row>
    <row r="28" spans="1:15" ht="11.25" customHeight="1" x14ac:dyDescent="0.2">
      <c r="A28" s="14" t="s">
        <v>248</v>
      </c>
      <c r="B28" s="252">
        <v>5686257.2300000004</v>
      </c>
      <c r="C28" s="252">
        <v>8535219.8100000005</v>
      </c>
      <c r="D28" s="252">
        <v>5839278.7199999997</v>
      </c>
      <c r="E28" s="252">
        <v>5877417.3300000001</v>
      </c>
      <c r="F28" s="252">
        <v>5984945.7800000003</v>
      </c>
      <c r="G28" s="252">
        <v>6054735.1900000004</v>
      </c>
      <c r="H28" s="252">
        <v>9073411.1300000008</v>
      </c>
      <c r="I28" s="252">
        <v>5014350.3</v>
      </c>
      <c r="J28" s="252">
        <v>6801523.1799999997</v>
      </c>
      <c r="K28" s="252">
        <v>6899962.5999999996</v>
      </c>
      <c r="L28" s="252">
        <v>7451269.04</v>
      </c>
      <c r="M28" s="252">
        <v>7537528.9100000001</v>
      </c>
      <c r="N28" s="253">
        <f t="shared" si="3"/>
        <v>80755899.219999999</v>
      </c>
      <c r="O28" s="252">
        <v>0</v>
      </c>
    </row>
    <row r="29" spans="1:15" ht="11.25" customHeight="1" x14ac:dyDescent="0.2">
      <c r="A29" s="14" t="s">
        <v>249</v>
      </c>
      <c r="B29" s="252">
        <v>992233.12</v>
      </c>
      <c r="C29" s="254">
        <v>1028738.66</v>
      </c>
      <c r="D29" s="253">
        <v>697100.27</v>
      </c>
      <c r="E29" s="253">
        <v>710284.79</v>
      </c>
      <c r="F29" s="253">
        <v>726578.45</v>
      </c>
      <c r="G29" s="253">
        <v>747708.06</v>
      </c>
      <c r="H29" s="253">
        <v>1104101.57</v>
      </c>
      <c r="I29" s="253">
        <v>725851.6</v>
      </c>
      <c r="J29" s="253">
        <v>802033.67</v>
      </c>
      <c r="K29" s="253">
        <v>798633.01</v>
      </c>
      <c r="L29" s="253">
        <v>824140.47</v>
      </c>
      <c r="M29" s="253">
        <v>838994.23</v>
      </c>
      <c r="N29" s="253">
        <f t="shared" si="3"/>
        <v>9996397.9000000004</v>
      </c>
      <c r="O29" s="252">
        <v>0</v>
      </c>
    </row>
    <row r="30" spans="1:15" ht="11.25" customHeight="1" x14ac:dyDescent="0.2">
      <c r="A30" s="14" t="s">
        <v>250</v>
      </c>
      <c r="B30" s="252"/>
      <c r="C30" s="254"/>
      <c r="D30" s="253"/>
      <c r="E30" s="253"/>
      <c r="F30" s="253"/>
      <c r="G30" s="253"/>
      <c r="H30" s="253"/>
      <c r="I30" s="253"/>
      <c r="J30" s="253"/>
      <c r="K30" s="253"/>
      <c r="L30" s="253"/>
      <c r="M30" s="253"/>
      <c r="N30" s="253">
        <f t="shared" si="3"/>
        <v>0</v>
      </c>
      <c r="O30" s="252"/>
    </row>
    <row r="31" spans="1:15" ht="11.25" customHeight="1" x14ac:dyDescent="0.2">
      <c r="A31" s="14" t="s">
        <v>103</v>
      </c>
      <c r="B31" s="252">
        <v>331269.08</v>
      </c>
      <c r="C31" s="254">
        <v>697751.27</v>
      </c>
      <c r="D31" s="253">
        <v>441987.29</v>
      </c>
      <c r="E31" s="253">
        <v>513142.84</v>
      </c>
      <c r="F31" s="253">
        <v>461035.05</v>
      </c>
      <c r="G31" s="253">
        <v>651130.44999999995</v>
      </c>
      <c r="H31" s="253">
        <v>291832.64</v>
      </c>
      <c r="I31" s="253">
        <v>500064.52</v>
      </c>
      <c r="J31" s="253">
        <v>0</v>
      </c>
      <c r="K31" s="253">
        <v>426320.85</v>
      </c>
      <c r="L31" s="253">
        <v>794758.68</v>
      </c>
      <c r="M31" s="253">
        <v>502931.33</v>
      </c>
      <c r="N31" s="253">
        <f t="shared" si="3"/>
        <v>5612224</v>
      </c>
      <c r="O31" s="252">
        <v>0</v>
      </c>
    </row>
    <row r="32" spans="1:15" ht="11.25" customHeight="1" x14ac:dyDescent="0.2">
      <c r="A32" s="14" t="s">
        <v>309</v>
      </c>
      <c r="B32" s="252"/>
      <c r="C32" s="254"/>
      <c r="D32" s="253"/>
      <c r="E32" s="253"/>
      <c r="F32" s="253"/>
      <c r="G32" s="253"/>
      <c r="H32" s="253"/>
      <c r="I32" s="253"/>
      <c r="J32" s="253"/>
      <c r="K32" s="253"/>
      <c r="L32" s="253"/>
      <c r="M32" s="252"/>
      <c r="N32" s="253">
        <f t="shared" si="3"/>
        <v>0</v>
      </c>
      <c r="O32" s="252"/>
    </row>
    <row r="33" spans="1:17" ht="11.25" customHeight="1" x14ac:dyDescent="0.2">
      <c r="A33" s="18" t="s">
        <v>54</v>
      </c>
      <c r="B33" s="252">
        <f>SUM(B34:B37)</f>
        <v>6343377.71</v>
      </c>
      <c r="C33" s="252">
        <f t="shared" ref="C33:M33" si="5">SUM(C34:C37)</f>
        <v>9057425.9900000002</v>
      </c>
      <c r="D33" s="252">
        <f t="shared" si="5"/>
        <v>6200624.21</v>
      </c>
      <c r="E33" s="252">
        <f t="shared" si="5"/>
        <v>6251947.3399999999</v>
      </c>
      <c r="F33" s="252">
        <f t="shared" si="5"/>
        <v>6376098.9699999997</v>
      </c>
      <c r="G33" s="252">
        <f t="shared" si="5"/>
        <v>6467788.4699999997</v>
      </c>
      <c r="H33" s="252">
        <f t="shared" si="5"/>
        <v>9675530.6999999993</v>
      </c>
      <c r="I33" s="252">
        <f t="shared" si="5"/>
        <v>5881519.4400000004</v>
      </c>
      <c r="J33" s="252">
        <f t="shared" si="5"/>
        <v>7272763.0700000003</v>
      </c>
      <c r="K33" s="252">
        <f t="shared" si="5"/>
        <v>7367801.8300000001</v>
      </c>
      <c r="L33" s="252">
        <f t="shared" si="5"/>
        <v>7910871.2599999998</v>
      </c>
      <c r="M33" s="252">
        <f t="shared" si="5"/>
        <v>8011984.8899999997</v>
      </c>
      <c r="N33" s="253">
        <f t="shared" si="3"/>
        <v>86817733.88000001</v>
      </c>
      <c r="O33" s="255">
        <f>SUM(O34:O37)</f>
        <v>0</v>
      </c>
    </row>
    <row r="34" spans="1:17" ht="11.25" customHeight="1" x14ac:dyDescent="0.2">
      <c r="A34" s="19" t="s">
        <v>36</v>
      </c>
      <c r="B34" s="252"/>
      <c r="C34" s="254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>
        <f t="shared" si="3"/>
        <v>0</v>
      </c>
      <c r="O34" s="252"/>
    </row>
    <row r="35" spans="1:17" ht="11.25" customHeight="1" x14ac:dyDescent="0.2">
      <c r="A35" s="19" t="s">
        <v>179</v>
      </c>
      <c r="B35" s="252"/>
      <c r="C35" s="254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>
        <f t="shared" si="3"/>
        <v>0</v>
      </c>
      <c r="O35" s="252"/>
    </row>
    <row r="36" spans="1:17" ht="11.25" customHeight="1" x14ac:dyDescent="0.2">
      <c r="A36" s="19" t="s">
        <v>180</v>
      </c>
      <c r="B36" s="252"/>
      <c r="C36" s="254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>
        <f t="shared" si="3"/>
        <v>0</v>
      </c>
      <c r="O36" s="252"/>
    </row>
    <row r="37" spans="1:17" ht="11.25" customHeight="1" x14ac:dyDescent="0.2">
      <c r="A37" s="20" t="s">
        <v>37</v>
      </c>
      <c r="B37" s="252">
        <v>6343377.71</v>
      </c>
      <c r="C37" s="254">
        <v>9057425.9900000002</v>
      </c>
      <c r="D37" s="253">
        <v>6200624.21</v>
      </c>
      <c r="E37" s="253">
        <v>6251947.3399999999</v>
      </c>
      <c r="F37" s="253">
        <v>6376098.9699999997</v>
      </c>
      <c r="G37" s="253">
        <v>6467788.4699999997</v>
      </c>
      <c r="H37" s="253">
        <v>9675530.6999999993</v>
      </c>
      <c r="I37" s="253">
        <v>5881519.4400000004</v>
      </c>
      <c r="J37" s="253">
        <v>7272763.0700000003</v>
      </c>
      <c r="K37" s="253">
        <v>7367801.8300000001</v>
      </c>
      <c r="L37" s="253">
        <v>7910871.2599999998</v>
      </c>
      <c r="M37" s="253">
        <v>8011984.8899999997</v>
      </c>
      <c r="N37" s="253">
        <f t="shared" si="3"/>
        <v>86817733.88000001</v>
      </c>
      <c r="O37" s="256">
        <v>0</v>
      </c>
    </row>
    <row r="38" spans="1:17" ht="11.25" customHeight="1" x14ac:dyDescent="0.2">
      <c r="A38" s="18" t="s">
        <v>51</v>
      </c>
      <c r="B38" s="257">
        <f>B22-B33</f>
        <v>33849098.049999997</v>
      </c>
      <c r="C38" s="257">
        <f t="shared" ref="C38:M38" si="6">C22-C33</f>
        <v>34912381.82</v>
      </c>
      <c r="D38" s="257">
        <f t="shared" si="6"/>
        <v>43585515.740000002</v>
      </c>
      <c r="E38" s="257">
        <f t="shared" si="6"/>
        <v>34801782.570000008</v>
      </c>
      <c r="F38" s="257">
        <f t="shared" si="6"/>
        <v>34232701.5</v>
      </c>
      <c r="G38" s="257">
        <f t="shared" si="6"/>
        <v>42537602.690000005</v>
      </c>
      <c r="H38" s="257">
        <f t="shared" si="6"/>
        <v>51791349.439999998</v>
      </c>
      <c r="I38" s="257">
        <f t="shared" si="6"/>
        <v>54917907.730000004</v>
      </c>
      <c r="J38" s="257">
        <f t="shared" si="6"/>
        <v>42391705.989999995</v>
      </c>
      <c r="K38" s="257">
        <f t="shared" si="6"/>
        <v>38744099.030000001</v>
      </c>
      <c r="L38" s="257">
        <f t="shared" si="6"/>
        <v>42701049.620000005</v>
      </c>
      <c r="M38" s="257">
        <f t="shared" si="6"/>
        <v>43644579.459999993</v>
      </c>
      <c r="N38" s="257">
        <f t="shared" ref="N38" si="7">SUM(B38:M38)</f>
        <v>498109773.64000005</v>
      </c>
      <c r="O38" s="256">
        <f>O22-O33</f>
        <v>0</v>
      </c>
      <c r="P38" s="22"/>
    </row>
    <row r="39" spans="1:17" ht="11.25" customHeight="1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17" ht="11.25" hidden="1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7" ht="11.25" hidden="1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7" ht="11.25" hidden="1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7" ht="11.25" hidden="1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7" ht="11.25" hidden="1" customHeight="1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7" ht="11.25" hidden="1" customHeight="1" x14ac:dyDescent="0.2">
      <c r="A45" s="24"/>
      <c r="B45" s="24">
        <v>1447392154.3599999</v>
      </c>
      <c r="C45" s="24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7" ht="21.75" x14ac:dyDescent="0.2">
      <c r="A46" s="133" t="s">
        <v>52</v>
      </c>
      <c r="B46" s="133" t="s">
        <v>2</v>
      </c>
      <c r="C46" s="134" t="s">
        <v>308</v>
      </c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</row>
    <row r="47" spans="1:17" ht="11.25" customHeight="1" x14ac:dyDescent="0.2">
      <c r="A47" s="25" t="s">
        <v>40</v>
      </c>
      <c r="B47" s="258">
        <v>1447392154.3599999</v>
      </c>
      <c r="C47" s="257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ht="11.25" customHeight="1" x14ac:dyDescent="0.2">
      <c r="A48" s="28" t="s">
        <v>284</v>
      </c>
      <c r="B48" s="258">
        <v>5652346.8000000007</v>
      </c>
      <c r="C48" s="257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</row>
    <row r="49" spans="1:17" ht="11.25" customHeight="1" x14ac:dyDescent="0.2">
      <c r="A49" s="28" t="s">
        <v>285</v>
      </c>
      <c r="B49" s="258"/>
      <c r="C49" s="257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</row>
    <row r="50" spans="1:17" ht="11.25" customHeight="1" x14ac:dyDescent="0.2">
      <c r="A50" s="28" t="s">
        <v>286</v>
      </c>
      <c r="B50" s="258">
        <f>B47-B48-B49</f>
        <v>1441739807.5599999</v>
      </c>
      <c r="C50" s="257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spans="1:17" ht="12.75" x14ac:dyDescent="0.2">
      <c r="A51" s="25" t="s">
        <v>287</v>
      </c>
      <c r="B51" s="258">
        <f>N38+O38</f>
        <v>498109773.64000005</v>
      </c>
      <c r="C51" s="257">
        <f>IF(B50&gt;0,B51*100/B50,0)</f>
        <v>34.549214152795081</v>
      </c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1:17" ht="11.25" customHeight="1" x14ac:dyDescent="0.2">
      <c r="A52" s="25" t="s">
        <v>288</v>
      </c>
      <c r="B52" s="258">
        <f>ROUND(B50*0.54,2)</f>
        <v>778539496.08000004</v>
      </c>
      <c r="C52" s="257">
        <f>IF(B50&gt;0,B52*100/B50,0)</f>
        <v>53.999999999833534</v>
      </c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</row>
    <row r="53" spans="1:17" ht="11.25" customHeight="1" x14ac:dyDescent="0.2">
      <c r="A53" s="25" t="s">
        <v>326</v>
      </c>
      <c r="B53" s="258">
        <f>ROUND(B52*0.95,2)</f>
        <v>739612521.27999997</v>
      </c>
      <c r="C53" s="257">
        <f>IF(B50&gt;0,B53*100/B50,0)</f>
        <v>51.300000000119304</v>
      </c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</row>
    <row r="54" spans="1:17" ht="11.25" customHeight="1" x14ac:dyDescent="0.2">
      <c r="A54" s="25" t="s">
        <v>289</v>
      </c>
      <c r="B54" s="258">
        <f>ROUND(B52*0.9,2)</f>
        <v>700685546.47000003</v>
      </c>
      <c r="C54" s="257">
        <f>IF(B50&gt;0,B54*100/B50,0)</f>
        <v>48.599999999711464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 s="22" customFormat="1" ht="11.25" customHeight="1" x14ac:dyDescent="0.2">
      <c r="A55" s="182" t="s">
        <v>321</v>
      </c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  <c r="M55" s="182"/>
      <c r="N55" s="182"/>
      <c r="O55" s="182"/>
    </row>
    <row r="56" spans="1:17" ht="11.25" customHeight="1" x14ac:dyDescent="0.2">
      <c r="A56" s="172" t="s">
        <v>115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</row>
    <row r="57" spans="1:17" ht="11.25" customHeight="1" x14ac:dyDescent="0.2">
      <c r="A57" s="118" t="s">
        <v>327</v>
      </c>
      <c r="B57" s="118"/>
      <c r="C57" s="118"/>
      <c r="D57" s="118"/>
      <c r="E57" s="118"/>
      <c r="F57" s="118"/>
      <c r="G57" s="118"/>
      <c r="H57" s="5"/>
      <c r="I57" s="5"/>
      <c r="J57" s="5"/>
      <c r="K57" s="5"/>
      <c r="L57" s="5"/>
      <c r="M57" s="5"/>
      <c r="N57" s="5"/>
      <c r="O57" s="5"/>
    </row>
    <row r="60" spans="1:17" s="119" customFormat="1" ht="11.25" customHeight="1" x14ac:dyDescent="0.2"/>
    <row r="61" spans="1:17" s="119" customFormat="1" ht="11.25" customHeight="1" x14ac:dyDescent="0.2">
      <c r="A61" s="120" t="s">
        <v>315</v>
      </c>
      <c r="B61" s="121"/>
      <c r="C61" s="121"/>
      <c r="D61" s="120" t="s">
        <v>317</v>
      </c>
      <c r="E61" s="121"/>
      <c r="F61" s="121"/>
      <c r="G61" s="121"/>
      <c r="H61" s="121"/>
      <c r="I61" s="121"/>
      <c r="J61" s="120" t="s">
        <v>319</v>
      </c>
      <c r="K61" s="121"/>
      <c r="L61" s="121"/>
      <c r="M61" s="121"/>
      <c r="N61" s="121"/>
      <c r="O61" s="121"/>
    </row>
    <row r="62" spans="1:17" s="119" customFormat="1" ht="11.25" customHeight="1" x14ac:dyDescent="0.2">
      <c r="A62" s="120" t="s">
        <v>316</v>
      </c>
      <c r="B62" s="121"/>
      <c r="C62" s="121"/>
      <c r="D62" s="120" t="s">
        <v>318</v>
      </c>
      <c r="E62" s="121"/>
      <c r="F62" s="121"/>
      <c r="G62" s="121"/>
      <c r="H62" s="121"/>
      <c r="I62" s="121"/>
      <c r="J62" s="120" t="s">
        <v>320</v>
      </c>
      <c r="K62" s="121"/>
      <c r="L62" s="121"/>
      <c r="M62" s="121"/>
      <c r="N62" s="121"/>
      <c r="O62" s="121"/>
    </row>
    <row r="63" spans="1:17" s="119" customFormat="1" ht="11.25" customHeight="1" x14ac:dyDescent="0.2">
      <c r="A63" s="193"/>
      <c r="B63" s="193"/>
      <c r="C63" s="193"/>
      <c r="D63" s="122" t="s">
        <v>328</v>
      </c>
      <c r="E63" s="121"/>
      <c r="F63" s="121"/>
      <c r="G63" s="121"/>
      <c r="H63" s="121"/>
      <c r="I63" s="121"/>
      <c r="J63" s="121" t="s">
        <v>329</v>
      </c>
      <c r="K63" s="121"/>
      <c r="L63" s="121"/>
      <c r="M63" s="121"/>
      <c r="N63" s="121"/>
      <c r="O63" s="121"/>
    </row>
    <row r="64" spans="1:17" ht="11.25" customHeight="1" x14ac:dyDescent="0.2">
      <c r="A64" s="195"/>
      <c r="B64" s="195"/>
      <c r="C64" s="195"/>
      <c r="D64" s="194"/>
      <c r="E64" s="194"/>
      <c r="F64" s="194"/>
      <c r="G64" s="194"/>
      <c r="H64" s="194"/>
      <c r="I64" s="194"/>
      <c r="J64" s="196"/>
      <c r="K64" s="196"/>
      <c r="L64" s="196"/>
      <c r="M64" s="196"/>
      <c r="N64" s="196"/>
      <c r="O64" s="196"/>
    </row>
    <row r="65" spans="1:15" ht="11.25" customHeight="1" x14ac:dyDescent="0.2">
      <c r="A65" s="195"/>
      <c r="B65" s="195"/>
      <c r="C65" s="195"/>
      <c r="D65" s="194"/>
      <c r="E65" s="194"/>
      <c r="F65" s="194"/>
      <c r="G65" s="194"/>
      <c r="H65" s="194"/>
      <c r="I65" s="194"/>
      <c r="J65" s="196"/>
      <c r="K65" s="196"/>
      <c r="L65" s="196"/>
      <c r="M65" s="196"/>
      <c r="N65" s="196"/>
      <c r="O65" s="196"/>
    </row>
    <row r="69" spans="1:15" ht="16.5" thickBot="1" x14ac:dyDescent="0.25">
      <c r="A69" s="29" t="s">
        <v>128</v>
      </c>
      <c r="B69" s="29"/>
      <c r="C69" s="29"/>
      <c r="D69" s="29"/>
      <c r="E69" s="29"/>
      <c r="F69" s="29"/>
      <c r="G69" s="29"/>
      <c r="H69" s="29"/>
      <c r="I69" s="29"/>
      <c r="J69" s="30"/>
    </row>
    <row r="70" spans="1:15" ht="13.5" thickBot="1" x14ac:dyDescent="0.25">
      <c r="A70" s="186" t="s">
        <v>129</v>
      </c>
      <c r="B70" s="186"/>
      <c r="C70" s="186"/>
      <c r="D70" s="186"/>
      <c r="E70" s="186"/>
      <c r="F70" s="186"/>
      <c r="G70" s="186"/>
      <c r="H70" s="186"/>
      <c r="I70" s="186"/>
      <c r="J70" s="187"/>
    </row>
    <row r="71" spans="1:15" ht="13.5" thickBot="1" x14ac:dyDescent="0.25">
      <c r="A71" s="188" t="s">
        <v>192</v>
      </c>
      <c r="B71" s="191" t="s">
        <v>91</v>
      </c>
      <c r="C71" s="192"/>
      <c r="D71" s="192"/>
      <c r="E71" s="191" t="s">
        <v>92</v>
      </c>
      <c r="F71" s="192"/>
      <c r="G71" s="192"/>
      <c r="H71" s="191" t="s">
        <v>93</v>
      </c>
      <c r="I71" s="192"/>
      <c r="J71" s="192"/>
    </row>
    <row r="72" spans="1:15" ht="13.5" thickBot="1" x14ac:dyDescent="0.25">
      <c r="A72" s="189"/>
      <c r="B72" s="191" t="s">
        <v>181</v>
      </c>
      <c r="C72" s="192"/>
      <c r="D72" s="192"/>
      <c r="E72" s="191" t="s">
        <v>94</v>
      </c>
      <c r="F72" s="192"/>
      <c r="G72" s="192"/>
      <c r="H72" s="191" t="s">
        <v>95</v>
      </c>
      <c r="I72" s="192"/>
      <c r="J72" s="192"/>
    </row>
    <row r="73" spans="1:15" ht="45.75" thickBot="1" x14ac:dyDescent="0.25">
      <c r="A73" s="190"/>
      <c r="B73" s="31" t="s">
        <v>183</v>
      </c>
      <c r="C73" s="31" t="s">
        <v>184</v>
      </c>
      <c r="D73" s="31" t="s">
        <v>185</v>
      </c>
      <c r="E73" s="31" t="s">
        <v>186</v>
      </c>
      <c r="F73" s="31" t="s">
        <v>187</v>
      </c>
      <c r="G73" s="31" t="s">
        <v>188</v>
      </c>
      <c r="H73" s="31" t="s">
        <v>189</v>
      </c>
      <c r="I73" s="31" t="s">
        <v>190</v>
      </c>
      <c r="J73" s="31" t="s">
        <v>191</v>
      </c>
    </row>
    <row r="74" spans="1:15" ht="13.5" thickBot="1" x14ac:dyDescent="0.25">
      <c r="A74" s="32" t="s">
        <v>193</v>
      </c>
      <c r="B74" s="33"/>
      <c r="C74" s="33"/>
      <c r="D74" s="33"/>
      <c r="E74" s="33"/>
      <c r="F74" s="33"/>
      <c r="G74" s="33"/>
      <c r="H74" s="33"/>
      <c r="I74" s="33"/>
      <c r="J74" s="33"/>
    </row>
    <row r="75" spans="1:15" ht="12.75" x14ac:dyDescent="0.2">
      <c r="A75" s="34" t="s">
        <v>130</v>
      </c>
      <c r="B75" s="34"/>
      <c r="C75" s="34"/>
      <c r="D75" s="34"/>
      <c r="E75" s="34"/>
      <c r="F75" s="34"/>
      <c r="G75" s="34"/>
      <c r="H75" s="34"/>
      <c r="I75" s="34"/>
      <c r="J75" s="30"/>
    </row>
  </sheetData>
  <mergeCells count="32">
    <mergeCell ref="G18:G21"/>
    <mergeCell ref="A70:J70"/>
    <mergeCell ref="A71:A73"/>
    <mergeCell ref="B71:D71"/>
    <mergeCell ref="E71:G71"/>
    <mergeCell ref="H71:J71"/>
    <mergeCell ref="B72:D72"/>
    <mergeCell ref="E72:G72"/>
    <mergeCell ref="H72:J72"/>
    <mergeCell ref="A63:C63"/>
    <mergeCell ref="D65:I65"/>
    <mergeCell ref="A65:C65"/>
    <mergeCell ref="A64:C64"/>
    <mergeCell ref="D64:I64"/>
    <mergeCell ref="J64:O64"/>
    <mergeCell ref="J65:O65"/>
    <mergeCell ref="H18:H21"/>
    <mergeCell ref="C18:C21"/>
    <mergeCell ref="A56:O56"/>
    <mergeCell ref="B15:O15"/>
    <mergeCell ref="B16:O16"/>
    <mergeCell ref="B17:N17"/>
    <mergeCell ref="B18:B21"/>
    <mergeCell ref="I18:I21"/>
    <mergeCell ref="J18:J21"/>
    <mergeCell ref="D18:D21"/>
    <mergeCell ref="A55:O55"/>
    <mergeCell ref="E18:E21"/>
    <mergeCell ref="K18:K21"/>
    <mergeCell ref="L18:L21"/>
    <mergeCell ref="M18:M21"/>
    <mergeCell ref="F18:F21"/>
  </mergeCells>
  <pageMargins left="0.51181102362204722" right="0.51181102362204722" top="0.78740157480314965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124"/>
  <sheetViews>
    <sheetView showGridLines="0" zoomScaleNormal="100" workbookViewId="0"/>
  </sheetViews>
  <sheetFormatPr defaultRowHeight="11.25" x14ac:dyDescent="0.2"/>
  <cols>
    <col min="1" max="1" width="50.85546875" style="5" bestFit="1" customWidth="1"/>
    <col min="2" max="7" width="18.28515625" style="5" customWidth="1"/>
    <col min="8" max="8" width="17.42578125" style="5" bestFit="1" customWidth="1"/>
    <col min="9" max="9" width="9.5703125" style="5" bestFit="1" customWidth="1"/>
    <col min="10" max="10" width="6.7109375" style="5" bestFit="1" customWidth="1"/>
    <col min="11" max="13" width="18.28515625" style="5" customWidth="1"/>
    <col min="14" max="16384" width="9.140625" style="5"/>
  </cols>
  <sheetData>
    <row r="1" spans="1:5" s="7" customFormat="1" ht="12.75" x14ac:dyDescent="0.2"/>
    <row r="2" spans="1:5" s="7" customFormat="1" ht="25.5" customHeight="1" x14ac:dyDescent="0.35">
      <c r="A2" s="35" t="s">
        <v>310</v>
      </c>
    </row>
    <row r="3" spans="1:5" s="7" customFormat="1" ht="15.75" customHeight="1" x14ac:dyDescent="0.25">
      <c r="A3" s="36" t="s">
        <v>311</v>
      </c>
    </row>
    <row r="4" spans="1:5" s="7" customFormat="1" ht="15.75" customHeight="1" x14ac:dyDescent="0.25">
      <c r="A4" s="36" t="s">
        <v>312</v>
      </c>
    </row>
    <row r="5" spans="1:5" s="7" customFormat="1" ht="15.75" customHeight="1" x14ac:dyDescent="0.25">
      <c r="A5" s="36" t="s">
        <v>313</v>
      </c>
    </row>
    <row r="6" spans="1:5" s="7" customFormat="1" ht="15.75" x14ac:dyDescent="0.25">
      <c r="A6" s="4" t="s">
        <v>106</v>
      </c>
    </row>
    <row r="7" spans="1:5" s="7" customFormat="1" ht="12.75" x14ac:dyDescent="0.2">
      <c r="A7" s="6"/>
    </row>
    <row r="8" spans="1:5" x14ac:dyDescent="0.2">
      <c r="A8" s="103" t="s">
        <v>310</v>
      </c>
      <c r="E8" s="18"/>
    </row>
    <row r="9" spans="1:5" s="7" customFormat="1" ht="12.75" x14ac:dyDescent="0.2">
      <c r="A9" s="9" t="s">
        <v>0</v>
      </c>
      <c r="E9" s="37"/>
    </row>
    <row r="10" spans="1:5" s="7" customFormat="1" ht="12.75" x14ac:dyDescent="0.2">
      <c r="A10" s="10" t="s">
        <v>19</v>
      </c>
      <c r="B10" s="9"/>
      <c r="C10" s="9"/>
      <c r="D10" s="9"/>
      <c r="E10" s="9"/>
    </row>
    <row r="11" spans="1:5" s="7" customFormat="1" ht="12.75" x14ac:dyDescent="0.2">
      <c r="A11" s="9" t="s">
        <v>3</v>
      </c>
      <c r="B11" s="9"/>
      <c r="C11" s="9"/>
      <c r="D11" s="9"/>
      <c r="E11" s="9"/>
    </row>
    <row r="12" spans="1:5" s="7" customFormat="1" ht="12.75" x14ac:dyDescent="0.2">
      <c r="A12" s="103" t="s">
        <v>314</v>
      </c>
      <c r="B12" s="10"/>
      <c r="C12" s="10"/>
      <c r="D12" s="10"/>
      <c r="E12" s="7" t="s">
        <v>330</v>
      </c>
    </row>
    <row r="13" spans="1:5" s="7" customFormat="1" ht="12.75" hidden="1" x14ac:dyDescent="0.2">
      <c r="A13" s="9"/>
      <c r="B13" s="9"/>
      <c r="C13" s="9"/>
      <c r="D13" s="9"/>
      <c r="E13" s="9"/>
    </row>
    <row r="14" spans="1:5" s="7" customFormat="1" ht="12.75" hidden="1" x14ac:dyDescent="0.2">
      <c r="A14" s="9"/>
      <c r="B14" s="9"/>
      <c r="C14" s="9"/>
      <c r="D14" s="9"/>
      <c r="E14" s="9"/>
    </row>
    <row r="15" spans="1:5" s="7" customFormat="1" ht="12.75" hidden="1" x14ac:dyDescent="0.2">
      <c r="A15" s="9"/>
      <c r="B15" s="9"/>
      <c r="C15" s="9"/>
      <c r="D15" s="9"/>
      <c r="E15" s="9"/>
    </row>
    <row r="16" spans="1:5" s="7" customFormat="1" ht="12.75" hidden="1" x14ac:dyDescent="0.2">
      <c r="A16" s="9"/>
      <c r="B16" s="9"/>
      <c r="C16" s="9"/>
      <c r="D16" s="9"/>
      <c r="E16" s="9"/>
    </row>
    <row r="17" spans="1:5" s="7" customFormat="1" ht="12.75" x14ac:dyDescent="0.2"/>
    <row r="18" spans="1:5" s="7" customFormat="1" ht="12.75" x14ac:dyDescent="0.2">
      <c r="A18" s="7" t="s">
        <v>104</v>
      </c>
      <c r="D18" s="11"/>
      <c r="E18" s="11">
        <v>1</v>
      </c>
    </row>
    <row r="19" spans="1:5" ht="12.75" customHeight="1" x14ac:dyDescent="0.2">
      <c r="A19" s="138" t="s">
        <v>73</v>
      </c>
      <c r="B19" s="139" t="s">
        <v>28</v>
      </c>
      <c r="C19" s="208" t="s">
        <v>88</v>
      </c>
      <c r="D19" s="209"/>
      <c r="E19" s="210"/>
    </row>
    <row r="20" spans="1:5" x14ac:dyDescent="0.2">
      <c r="A20" s="140"/>
      <c r="B20" s="141" t="s">
        <v>29</v>
      </c>
      <c r="C20" s="142" t="s">
        <v>22</v>
      </c>
      <c r="D20" s="143" t="s">
        <v>23</v>
      </c>
      <c r="E20" s="143" t="s">
        <v>24</v>
      </c>
    </row>
    <row r="21" spans="1:5" s="38" customFormat="1" x14ac:dyDescent="0.2">
      <c r="A21" s="18" t="s">
        <v>18</v>
      </c>
      <c r="B21" s="253">
        <f>B22+B23+B38+B39</f>
        <v>37638704.979999997</v>
      </c>
      <c r="C21" s="253">
        <f>C22+C23+C38+C39</f>
        <v>36680823.200000003</v>
      </c>
      <c r="D21" s="252">
        <f>D22+D23+D38+D39</f>
        <v>0</v>
      </c>
      <c r="E21" s="252">
        <f>E22+E23+E38+E39</f>
        <v>0</v>
      </c>
    </row>
    <row r="22" spans="1:5" x14ac:dyDescent="0.2">
      <c r="A22" s="18" t="s">
        <v>25</v>
      </c>
      <c r="B22" s="253"/>
      <c r="C22" s="253"/>
      <c r="D22" s="252"/>
      <c r="E22" s="252"/>
    </row>
    <row r="23" spans="1:5" x14ac:dyDescent="0.2">
      <c r="A23" s="18" t="s">
        <v>26</v>
      </c>
      <c r="B23" s="253">
        <f>B24+B27+B28+B31+B37</f>
        <v>37638704.979999997</v>
      </c>
      <c r="C23" s="253">
        <f>C24+C27+C28+C31+C37</f>
        <v>36680823.200000003</v>
      </c>
      <c r="D23" s="252">
        <f>D24+D27+D28+D31+D37</f>
        <v>0</v>
      </c>
      <c r="E23" s="252">
        <f>E24+E27+E28+E31+E37</f>
        <v>0</v>
      </c>
    </row>
    <row r="24" spans="1:5" x14ac:dyDescent="0.2">
      <c r="A24" s="39" t="s">
        <v>207</v>
      </c>
      <c r="B24" s="253">
        <f>SUM(B25:B26)</f>
        <v>37638704.979999997</v>
      </c>
      <c r="C24" s="253">
        <f>SUM(C25:C26)</f>
        <v>36680823.200000003</v>
      </c>
      <c r="D24" s="252">
        <f>SUM(D25:D26)</f>
        <v>0</v>
      </c>
      <c r="E24" s="252">
        <f>SUM(E25:E26)</f>
        <v>0</v>
      </c>
    </row>
    <row r="25" spans="1:5" x14ac:dyDescent="0.2">
      <c r="A25" s="39" t="s">
        <v>208</v>
      </c>
      <c r="B25" s="253">
        <v>37638704.979999997</v>
      </c>
      <c r="C25" s="253">
        <v>36680823.200000003</v>
      </c>
      <c r="D25" s="252">
        <v>0</v>
      </c>
      <c r="E25" s="252">
        <v>0</v>
      </c>
    </row>
    <row r="26" spans="1:5" x14ac:dyDescent="0.2">
      <c r="A26" s="39" t="s">
        <v>209</v>
      </c>
      <c r="B26" s="253"/>
      <c r="C26" s="253"/>
      <c r="D26" s="252"/>
      <c r="E26" s="252"/>
    </row>
    <row r="27" spans="1:5" x14ac:dyDescent="0.2">
      <c r="A27" s="39" t="s">
        <v>210</v>
      </c>
      <c r="B27" s="253"/>
      <c r="C27" s="253"/>
      <c r="D27" s="252"/>
      <c r="E27" s="252"/>
    </row>
    <row r="28" spans="1:5" x14ac:dyDescent="0.2">
      <c r="A28" s="39" t="s">
        <v>211</v>
      </c>
      <c r="B28" s="253">
        <f>SUM(B29:B30)</f>
        <v>0</v>
      </c>
      <c r="C28" s="253">
        <f>SUM(C29:C30)</f>
        <v>0</v>
      </c>
      <c r="D28" s="252">
        <f>SUM(D29:D30)</f>
        <v>0</v>
      </c>
      <c r="E28" s="252">
        <f>SUM(E29:E30)</f>
        <v>0</v>
      </c>
    </row>
    <row r="29" spans="1:5" x14ac:dyDescent="0.2">
      <c r="A29" s="39" t="s">
        <v>208</v>
      </c>
      <c r="B29" s="253">
        <v>0</v>
      </c>
      <c r="C29" s="253">
        <v>0</v>
      </c>
      <c r="D29" s="252">
        <v>0</v>
      </c>
      <c r="E29" s="252">
        <v>0</v>
      </c>
    </row>
    <row r="30" spans="1:5" x14ac:dyDescent="0.2">
      <c r="A30" s="39" t="s">
        <v>209</v>
      </c>
      <c r="B30" s="253"/>
      <c r="C30" s="253"/>
      <c r="D30" s="252"/>
      <c r="E30" s="252"/>
    </row>
    <row r="31" spans="1:5" x14ac:dyDescent="0.2">
      <c r="A31" s="39" t="s">
        <v>212</v>
      </c>
      <c r="B31" s="253">
        <f>SUM(B32:B36)</f>
        <v>0</v>
      </c>
      <c r="C31" s="253">
        <f>SUM(C32:C36)</f>
        <v>0</v>
      </c>
      <c r="D31" s="252">
        <f>SUM(D32:D36)</f>
        <v>0</v>
      </c>
      <c r="E31" s="252">
        <f>SUM(E32:E36)</f>
        <v>0</v>
      </c>
    </row>
    <row r="32" spans="1:5" x14ac:dyDescent="0.2">
      <c r="A32" s="5" t="s">
        <v>213</v>
      </c>
      <c r="B32" s="253"/>
      <c r="C32" s="253"/>
      <c r="D32" s="252"/>
      <c r="E32" s="252"/>
    </row>
    <row r="33" spans="1:5" x14ac:dyDescent="0.2">
      <c r="A33" s="39" t="s">
        <v>214</v>
      </c>
      <c r="B33" s="253"/>
      <c r="C33" s="253"/>
      <c r="D33" s="252"/>
      <c r="E33" s="252"/>
    </row>
    <row r="34" spans="1:5" x14ac:dyDescent="0.2">
      <c r="A34" s="39" t="s">
        <v>215</v>
      </c>
      <c r="B34" s="253"/>
      <c r="C34" s="253"/>
      <c r="D34" s="252"/>
      <c r="E34" s="252"/>
    </row>
    <row r="35" spans="1:5" x14ac:dyDescent="0.2">
      <c r="A35" s="39" t="s">
        <v>216</v>
      </c>
      <c r="B35" s="253"/>
      <c r="C35" s="253"/>
      <c r="D35" s="252"/>
      <c r="E35" s="252"/>
    </row>
    <row r="36" spans="1:5" x14ac:dyDescent="0.2">
      <c r="A36" s="39" t="s">
        <v>217</v>
      </c>
      <c r="B36" s="253"/>
      <c r="C36" s="253"/>
      <c r="D36" s="252"/>
      <c r="E36" s="252"/>
    </row>
    <row r="37" spans="1:5" x14ac:dyDescent="0.2">
      <c r="A37" s="39" t="s">
        <v>218</v>
      </c>
      <c r="B37" s="253"/>
      <c r="C37" s="253"/>
      <c r="D37" s="252"/>
      <c r="E37" s="252"/>
    </row>
    <row r="38" spans="1:5" x14ac:dyDescent="0.2">
      <c r="A38" s="18" t="s">
        <v>71</v>
      </c>
      <c r="B38" s="253">
        <v>0</v>
      </c>
      <c r="C38" s="253">
        <v>0</v>
      </c>
      <c r="D38" s="252">
        <v>0</v>
      </c>
      <c r="E38" s="252">
        <v>0</v>
      </c>
    </row>
    <row r="39" spans="1:5" x14ac:dyDescent="0.2">
      <c r="A39" s="18" t="s">
        <v>27</v>
      </c>
      <c r="B39" s="253"/>
      <c r="C39" s="253"/>
      <c r="D39" s="252"/>
      <c r="E39" s="252"/>
    </row>
    <row r="40" spans="1:5" x14ac:dyDescent="0.2">
      <c r="A40" s="18" t="s">
        <v>21</v>
      </c>
      <c r="B40" s="253">
        <f>IF(B41+B45&gt;0,B41+B45,0)</f>
        <v>592107213.2299999</v>
      </c>
      <c r="C40" s="253">
        <f>IF(C41+C45&gt;0,C41+C45,0)</f>
        <v>713481833.39999998</v>
      </c>
      <c r="D40" s="252">
        <f>D41+D46</f>
        <v>0</v>
      </c>
      <c r="E40" s="252">
        <f>E41+E46</f>
        <v>0</v>
      </c>
    </row>
    <row r="41" spans="1:5" x14ac:dyDescent="0.2">
      <c r="A41" s="18" t="s">
        <v>219</v>
      </c>
      <c r="B41" s="253">
        <f>IF(B42&gt;B43,B42-B43,0)</f>
        <v>591510703.79999995</v>
      </c>
      <c r="C41" s="253">
        <f>IF(C42&gt;C43,C42-C43-C44,0)</f>
        <v>712699061.50999999</v>
      </c>
      <c r="D41" s="252">
        <f>D42-D43-D45</f>
        <v>0</v>
      </c>
      <c r="E41" s="252">
        <f>E42-E43-E45</f>
        <v>0</v>
      </c>
    </row>
    <row r="42" spans="1:5" x14ac:dyDescent="0.2">
      <c r="A42" s="18" t="s">
        <v>220</v>
      </c>
      <c r="B42" s="253">
        <v>608413814.91999996</v>
      </c>
      <c r="C42" s="253">
        <v>789449750.37</v>
      </c>
      <c r="D42" s="252">
        <v>0</v>
      </c>
      <c r="E42" s="252">
        <v>0</v>
      </c>
    </row>
    <row r="43" spans="1:5" x14ac:dyDescent="0.2">
      <c r="A43" s="18" t="s">
        <v>221</v>
      </c>
      <c r="B43" s="253">
        <v>16903111.120000001</v>
      </c>
      <c r="C43" s="253">
        <v>73963775.530000001</v>
      </c>
      <c r="D43" s="252">
        <v>0</v>
      </c>
      <c r="E43" s="252">
        <v>0</v>
      </c>
    </row>
    <row r="44" spans="1:5" x14ac:dyDescent="0.2">
      <c r="A44" s="18" t="s">
        <v>331</v>
      </c>
      <c r="B44" s="253">
        <v>0</v>
      </c>
      <c r="C44" s="253">
        <v>2786913.33</v>
      </c>
      <c r="D44" s="252"/>
      <c r="E44" s="252"/>
    </row>
    <row r="45" spans="1:5" x14ac:dyDescent="0.2">
      <c r="A45" s="18" t="s">
        <v>72</v>
      </c>
      <c r="B45" s="253">
        <v>596509.43000000005</v>
      </c>
      <c r="C45" s="253">
        <v>782771.89</v>
      </c>
      <c r="D45" s="252">
        <v>0</v>
      </c>
      <c r="E45" s="252">
        <v>0</v>
      </c>
    </row>
    <row r="46" spans="1:5" x14ac:dyDescent="0.2">
      <c r="A46" s="66" t="s">
        <v>34</v>
      </c>
      <c r="B46" s="258">
        <f>B21-B40</f>
        <v>-554468508.24999988</v>
      </c>
      <c r="C46" s="258">
        <f>C21-C40</f>
        <v>-676801010.19999993</v>
      </c>
      <c r="D46" s="258">
        <v>0</v>
      </c>
      <c r="E46" s="257">
        <v>0</v>
      </c>
    </row>
    <row r="47" spans="1:5" x14ac:dyDescent="0.2">
      <c r="A47" s="40" t="s">
        <v>40</v>
      </c>
      <c r="B47" s="258">
        <v>1364274411.03</v>
      </c>
      <c r="C47" s="257">
        <v>1447392154.3600001</v>
      </c>
      <c r="D47" s="257">
        <f>D21-D40</f>
        <v>0</v>
      </c>
      <c r="E47" s="257">
        <f>E21-E40</f>
        <v>0</v>
      </c>
    </row>
    <row r="48" spans="1:5" x14ac:dyDescent="0.2">
      <c r="A48" s="40" t="s">
        <v>290</v>
      </c>
      <c r="B48" s="258">
        <v>5651792.9500000002</v>
      </c>
      <c r="C48" s="258">
        <v>5652346.8000000007</v>
      </c>
      <c r="D48" s="257">
        <v>0</v>
      </c>
      <c r="E48" s="257">
        <v>0</v>
      </c>
    </row>
    <row r="49" spans="1:5" x14ac:dyDescent="0.2">
      <c r="A49" s="40" t="s">
        <v>291</v>
      </c>
      <c r="B49" s="258">
        <f>B47-B48</f>
        <v>1358622618.0799999</v>
      </c>
      <c r="C49" s="258">
        <f>C47-C48</f>
        <v>1441739807.5600002</v>
      </c>
      <c r="D49" s="257">
        <v>0</v>
      </c>
      <c r="E49" s="257">
        <v>0</v>
      </c>
    </row>
    <row r="50" spans="1:5" x14ac:dyDescent="0.2">
      <c r="A50" s="40" t="s">
        <v>292</v>
      </c>
      <c r="B50" s="258">
        <f>IF(B49&gt;0,B21*100/B49,0)</f>
        <v>2.7703576018181462</v>
      </c>
      <c r="C50" s="258">
        <f>IF(C49&gt;0,C21*100/C49,0)</f>
        <v>2.5442054806046186</v>
      </c>
      <c r="D50" s="257">
        <f>D48-D49</f>
        <v>0</v>
      </c>
      <c r="E50" s="257">
        <f>E48-E49</f>
        <v>0</v>
      </c>
    </row>
    <row r="51" spans="1:5" x14ac:dyDescent="0.2">
      <c r="A51" s="40" t="s">
        <v>293</v>
      </c>
      <c r="B51" s="258">
        <f>IF(B49&gt;0,B46*100/B49,0)</f>
        <v>-40.811075928764716</v>
      </c>
      <c r="C51" s="258">
        <f>IF(C49&gt;0,C46*100/C49,0)</f>
        <v>-46.943353207775935</v>
      </c>
      <c r="D51" s="257">
        <f>IF(D50&gt;0,D21*100/D50,0)</f>
        <v>0</v>
      </c>
      <c r="E51" s="257">
        <f>IF(E50&gt;0,E21*100/E50,0)</f>
        <v>0</v>
      </c>
    </row>
    <row r="52" spans="1:5" x14ac:dyDescent="0.2">
      <c r="A52" s="41" t="s">
        <v>30</v>
      </c>
      <c r="B52" s="258">
        <f>ROUND(B49*1.2,2)</f>
        <v>1630347141.7</v>
      </c>
      <c r="C52" s="257">
        <f>ROUND(C49*1.2,2)</f>
        <v>1730087769.0699999</v>
      </c>
      <c r="D52" s="257">
        <f>IF(D50&gt;0,D47*100/D50,0)</f>
        <v>0</v>
      </c>
      <c r="E52" s="257">
        <f>IF(E50&gt;0,E47*100/E50,0)</f>
        <v>0</v>
      </c>
    </row>
    <row r="53" spans="1:5" x14ac:dyDescent="0.2">
      <c r="A53" s="41" t="s">
        <v>105</v>
      </c>
      <c r="B53" s="257">
        <f>ROUND(B52*0.9,2)</f>
        <v>1467312427.53</v>
      </c>
      <c r="C53" s="258">
        <f>ROUND(C52*0.9,2)</f>
        <v>1557078992.1600001</v>
      </c>
      <c r="D53" s="257">
        <f>ROUND(D50*1.2,2)</f>
        <v>0</v>
      </c>
      <c r="E53" s="257">
        <f>ROUND(E50*1.2,2)</f>
        <v>0</v>
      </c>
    </row>
    <row r="54" spans="1:5" x14ac:dyDescent="0.2">
      <c r="A54" s="138" t="s">
        <v>74</v>
      </c>
      <c r="B54" s="259">
        <f>ROUND(B53*0.9,2)</f>
        <v>1320581184.78</v>
      </c>
      <c r="C54" s="260">
        <f>ROUND(C53*0.9,2)</f>
        <v>1401371092.9400001</v>
      </c>
      <c r="D54" s="261">
        <f>ROUND(D53*0.9,2)</f>
        <v>0</v>
      </c>
      <c r="E54" s="261">
        <f>ROUND(E53*0.9,2)</f>
        <v>0</v>
      </c>
    </row>
    <row r="55" spans="1:5" x14ac:dyDescent="0.2">
      <c r="A55" s="42" t="s">
        <v>75</v>
      </c>
      <c r="B55" s="251"/>
      <c r="C55" s="251"/>
      <c r="D55" s="250"/>
      <c r="E55" s="250"/>
    </row>
    <row r="56" spans="1:5" x14ac:dyDescent="0.2">
      <c r="A56" s="43" t="s">
        <v>182</v>
      </c>
      <c r="B56" s="253"/>
      <c r="C56" s="253"/>
      <c r="D56" s="252"/>
      <c r="E56" s="252"/>
    </row>
    <row r="57" spans="1:5" x14ac:dyDescent="0.2">
      <c r="A57" s="43" t="s">
        <v>222</v>
      </c>
      <c r="B57" s="253">
        <v>1900624323.3499999</v>
      </c>
      <c r="C57" s="253">
        <v>1900624323.3499999</v>
      </c>
      <c r="D57" s="252"/>
      <c r="E57" s="252"/>
    </row>
    <row r="58" spans="1:5" x14ac:dyDescent="0.2">
      <c r="A58" s="43" t="s">
        <v>76</v>
      </c>
      <c r="B58" s="253">
        <f>IF(B42&lt;B43,B43-B42,0)</f>
        <v>0</v>
      </c>
      <c r="C58" s="253">
        <f>IF(C42&lt;C43,C43-C42,0)</f>
        <v>0</v>
      </c>
      <c r="D58" s="252">
        <v>0</v>
      </c>
      <c r="E58" s="252">
        <v>0</v>
      </c>
    </row>
    <row r="59" spans="1:5" x14ac:dyDescent="0.2">
      <c r="A59" s="43" t="s">
        <v>77</v>
      </c>
      <c r="B59" s="253">
        <v>3652127.68</v>
      </c>
      <c r="C59" s="253">
        <v>0</v>
      </c>
      <c r="D59" s="252">
        <v>0</v>
      </c>
      <c r="E59" s="252">
        <v>0</v>
      </c>
    </row>
    <row r="60" spans="1:5" x14ac:dyDescent="0.2">
      <c r="A60" s="43" t="s">
        <v>223</v>
      </c>
      <c r="B60" s="253">
        <v>67614013.290000007</v>
      </c>
      <c r="C60" s="253">
        <v>284273202.67000002</v>
      </c>
      <c r="D60" s="252"/>
      <c r="E60" s="252"/>
    </row>
    <row r="61" spans="1:5" x14ac:dyDescent="0.2">
      <c r="A61" s="43" t="s">
        <v>78</v>
      </c>
      <c r="B61" s="253"/>
      <c r="C61" s="253"/>
      <c r="D61" s="252"/>
      <c r="E61" s="252"/>
    </row>
    <row r="62" spans="1:5" x14ac:dyDescent="0.2">
      <c r="A62" s="43" t="s">
        <v>251</v>
      </c>
      <c r="B62" s="253"/>
      <c r="C62" s="253"/>
      <c r="D62" s="252"/>
      <c r="E62" s="252"/>
    </row>
    <row r="63" spans="1:5" ht="33.75" x14ac:dyDescent="0.2">
      <c r="A63" s="44" t="s">
        <v>322</v>
      </c>
      <c r="B63" s="262"/>
      <c r="C63" s="262"/>
      <c r="D63" s="256"/>
      <c r="E63" s="256"/>
    </row>
    <row r="64" spans="1:5" x14ac:dyDescent="0.2">
      <c r="A64" s="212" t="s">
        <v>89</v>
      </c>
      <c r="B64" s="212"/>
      <c r="C64" s="212"/>
      <c r="D64" s="212"/>
      <c r="E64" s="212"/>
    </row>
    <row r="65" spans="1:13" s="18" customFormat="1" ht="38.25" customHeight="1" x14ac:dyDescent="0.2">
      <c r="A65" s="211" t="s">
        <v>114</v>
      </c>
      <c r="B65" s="211"/>
      <c r="C65" s="211"/>
      <c r="D65" s="211"/>
      <c r="E65" s="211"/>
      <c r="F65" s="45"/>
    </row>
    <row r="66" spans="1:13" x14ac:dyDescent="0.2">
      <c r="A66" s="5" t="s">
        <v>5</v>
      </c>
      <c r="B66" s="46"/>
      <c r="C66" s="46"/>
      <c r="D66" s="47"/>
      <c r="E66" s="46"/>
    </row>
    <row r="68" spans="1:13" s="136" customFormat="1" x14ac:dyDescent="0.2">
      <c r="A68" s="135" t="s">
        <v>315</v>
      </c>
      <c r="C68" s="120" t="s">
        <v>317</v>
      </c>
      <c r="G68" s="120" t="s">
        <v>319</v>
      </c>
      <c r="H68" s="137"/>
    </row>
    <row r="69" spans="1:13" s="136" customFormat="1" x14ac:dyDescent="0.2">
      <c r="A69" s="120" t="s">
        <v>316</v>
      </c>
      <c r="C69" s="120" t="s">
        <v>318</v>
      </c>
      <c r="G69" s="120" t="s">
        <v>320</v>
      </c>
      <c r="H69" s="120"/>
    </row>
    <row r="70" spans="1:13" s="136" customFormat="1" x14ac:dyDescent="0.2">
      <c r="C70" s="120" t="s">
        <v>328</v>
      </c>
      <c r="G70" s="120" t="s">
        <v>329</v>
      </c>
      <c r="H70" s="137"/>
    </row>
    <row r="71" spans="1:13" x14ac:dyDescent="0.2">
      <c r="A71" s="197"/>
      <c r="B71" s="197"/>
      <c r="C71" s="197"/>
      <c r="D71" s="197"/>
      <c r="E71" s="197"/>
    </row>
    <row r="72" spans="1:13" x14ac:dyDescent="0.2">
      <c r="A72" s="197"/>
      <c r="B72" s="197"/>
      <c r="C72" s="197"/>
      <c r="D72" s="197"/>
      <c r="E72" s="197"/>
    </row>
    <row r="73" spans="1:13" x14ac:dyDescent="0.2">
      <c r="A73" s="197"/>
      <c r="B73" s="197"/>
      <c r="C73" s="197"/>
      <c r="D73" s="197"/>
      <c r="E73" s="197"/>
    </row>
    <row r="74" spans="1:13" x14ac:dyDescent="0.2">
      <c r="A74" s="197"/>
      <c r="B74" s="197"/>
      <c r="C74" s="197"/>
      <c r="D74" s="197"/>
      <c r="E74" s="197"/>
    </row>
    <row r="75" spans="1:13" x14ac:dyDescent="0.2">
      <c r="A75" s="197"/>
      <c r="B75" s="197"/>
      <c r="C75" s="197"/>
      <c r="D75" s="197"/>
      <c r="E75" s="197"/>
    </row>
    <row r="76" spans="1:13" x14ac:dyDescent="0.2">
      <c r="A76" s="197"/>
      <c r="B76" s="197"/>
      <c r="C76" s="197"/>
      <c r="D76" s="197"/>
      <c r="E76" s="197"/>
    </row>
    <row r="77" spans="1:13" x14ac:dyDescent="0.2">
      <c r="A77" s="197"/>
      <c r="B77" s="197"/>
      <c r="C77" s="197"/>
      <c r="D77" s="197"/>
    </row>
    <row r="78" spans="1:13" ht="16.5" thickBot="1" x14ac:dyDescent="0.3">
      <c r="A78" s="48" t="s">
        <v>96</v>
      </c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3" ht="13.5" thickBot="1" x14ac:dyDescent="0.25">
      <c r="A79" s="201" t="s">
        <v>97</v>
      </c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</row>
    <row r="80" spans="1:13" ht="13.5" thickBot="1" x14ac:dyDescent="0.25">
      <c r="A80" s="203" t="s">
        <v>203</v>
      </c>
      <c r="B80" s="206" t="s">
        <v>91</v>
      </c>
      <c r="C80" s="207"/>
      <c r="D80" s="207"/>
      <c r="E80" s="206" t="s">
        <v>92</v>
      </c>
      <c r="F80" s="207"/>
      <c r="G80" s="207"/>
      <c r="H80" s="206" t="s">
        <v>93</v>
      </c>
      <c r="I80" s="207"/>
      <c r="J80" s="207"/>
      <c r="K80" s="206" t="s">
        <v>98</v>
      </c>
      <c r="L80" s="207"/>
      <c r="M80" s="207"/>
    </row>
    <row r="81" spans="1:13" ht="13.5" thickBot="1" x14ac:dyDescent="0.25">
      <c r="A81" s="204"/>
      <c r="B81" s="206" t="s">
        <v>181</v>
      </c>
      <c r="C81" s="207"/>
      <c r="D81" s="207"/>
      <c r="E81" s="206" t="s">
        <v>94</v>
      </c>
      <c r="F81" s="207"/>
      <c r="G81" s="207"/>
      <c r="H81" s="206" t="s">
        <v>95</v>
      </c>
      <c r="I81" s="207"/>
      <c r="J81" s="207"/>
      <c r="K81" s="206" t="s">
        <v>99</v>
      </c>
      <c r="L81" s="207"/>
      <c r="M81" s="207"/>
    </row>
    <row r="82" spans="1:13" ht="18.75" thickBot="1" x14ac:dyDescent="0.25">
      <c r="A82" s="205"/>
      <c r="B82" s="144" t="s">
        <v>202</v>
      </c>
      <c r="C82" s="144" t="s">
        <v>201</v>
      </c>
      <c r="D82" s="144" t="s">
        <v>185</v>
      </c>
      <c r="E82" s="144" t="s">
        <v>194</v>
      </c>
      <c r="F82" s="144" t="s">
        <v>187</v>
      </c>
      <c r="G82" s="144" t="s">
        <v>195</v>
      </c>
      <c r="H82" s="144" t="s">
        <v>189</v>
      </c>
      <c r="I82" s="144" t="s">
        <v>196</v>
      </c>
      <c r="J82" s="144" t="s">
        <v>197</v>
      </c>
      <c r="K82" s="144" t="s">
        <v>198</v>
      </c>
      <c r="L82" s="144" t="s">
        <v>199</v>
      </c>
      <c r="M82" s="144" t="s">
        <v>200</v>
      </c>
    </row>
    <row r="83" spans="1:13" ht="12" thickBot="1" x14ac:dyDescent="0.25">
      <c r="A83" s="145" t="s">
        <v>204</v>
      </c>
      <c r="B83" s="146">
        <v>0</v>
      </c>
      <c r="C83" s="146">
        <v>0</v>
      </c>
      <c r="D83" s="146">
        <v>0</v>
      </c>
      <c r="E83" s="146">
        <v>0</v>
      </c>
      <c r="F83" s="146"/>
      <c r="G83" s="146"/>
      <c r="H83" s="146"/>
      <c r="I83" s="146"/>
      <c r="J83" s="146"/>
      <c r="K83" s="146"/>
      <c r="L83" s="146"/>
      <c r="M83" s="146"/>
    </row>
    <row r="84" spans="1:13" ht="12.75" x14ac:dyDescent="0.2">
      <c r="A84" s="50"/>
      <c r="B84" s="51"/>
      <c r="C84" s="51"/>
      <c r="D84" s="51"/>
      <c r="E84" s="51"/>
      <c r="F84" s="51"/>
      <c r="G84" s="51"/>
      <c r="H84" s="52"/>
      <c r="I84" s="52"/>
      <c r="J84" s="52"/>
      <c r="K84" s="51"/>
      <c r="L84" s="51"/>
      <c r="M84" s="51"/>
    </row>
    <row r="85" spans="1:13" ht="12.75" x14ac:dyDescent="0.2">
      <c r="A85" s="53"/>
      <c r="B85" s="51"/>
      <c r="C85" s="51"/>
      <c r="D85" s="51"/>
      <c r="E85" s="51"/>
      <c r="F85" s="51"/>
      <c r="G85" s="51"/>
      <c r="H85" s="52"/>
      <c r="I85" s="52"/>
      <c r="J85" s="52"/>
      <c r="K85" s="51"/>
      <c r="L85" s="51"/>
      <c r="M85" s="51"/>
    </row>
    <row r="86" spans="1:13" ht="15.75" x14ac:dyDescent="0.25">
      <c r="A86" s="4" t="s">
        <v>132</v>
      </c>
      <c r="B86" s="24"/>
      <c r="H86" s="18"/>
      <c r="I86" s="18"/>
      <c r="J86" s="18"/>
    </row>
    <row r="87" spans="1:13" x14ac:dyDescent="0.2">
      <c r="A87" s="147" t="s">
        <v>133</v>
      </c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8"/>
    </row>
    <row r="88" spans="1:13" x14ac:dyDescent="0.2">
      <c r="A88" s="23"/>
      <c r="B88" s="198" t="s">
        <v>134</v>
      </c>
      <c r="C88" s="199"/>
      <c r="D88" s="200"/>
      <c r="E88" s="198" t="s">
        <v>135</v>
      </c>
      <c r="F88" s="199"/>
      <c r="G88" s="200"/>
      <c r="H88" s="198" t="s">
        <v>136</v>
      </c>
      <c r="I88" s="199"/>
      <c r="J88" s="200"/>
      <c r="K88" s="198" t="s">
        <v>137</v>
      </c>
      <c r="L88" s="199"/>
      <c r="M88" s="200"/>
    </row>
    <row r="89" spans="1:13" x14ac:dyDescent="0.2">
      <c r="A89" s="54" t="s">
        <v>138</v>
      </c>
      <c r="B89" s="198" t="s">
        <v>139</v>
      </c>
      <c r="C89" s="199"/>
      <c r="D89" s="200"/>
      <c r="E89" s="198" t="s">
        <v>20</v>
      </c>
      <c r="F89" s="199"/>
      <c r="G89" s="200"/>
      <c r="H89" s="198" t="s">
        <v>20</v>
      </c>
      <c r="I89" s="199"/>
      <c r="J89" s="200"/>
      <c r="K89" s="198" t="s">
        <v>20</v>
      </c>
      <c r="L89" s="199"/>
      <c r="M89" s="200"/>
    </row>
    <row r="90" spans="1:13" x14ac:dyDescent="0.2">
      <c r="A90" s="24"/>
      <c r="B90" s="55" t="s">
        <v>140</v>
      </c>
      <c r="C90" s="55" t="s">
        <v>141</v>
      </c>
      <c r="D90" s="55" t="s">
        <v>142</v>
      </c>
      <c r="E90" s="55" t="s">
        <v>143</v>
      </c>
      <c r="F90" s="55" t="s">
        <v>144</v>
      </c>
      <c r="G90" s="55" t="s">
        <v>145</v>
      </c>
      <c r="H90" s="55" t="s">
        <v>143</v>
      </c>
      <c r="I90" s="55" t="s">
        <v>144</v>
      </c>
      <c r="J90" s="55" t="s">
        <v>145</v>
      </c>
      <c r="K90" s="55" t="s">
        <v>143</v>
      </c>
      <c r="L90" s="55" t="s">
        <v>144</v>
      </c>
      <c r="M90" s="55" t="s">
        <v>145</v>
      </c>
    </row>
    <row r="91" spans="1:13" x14ac:dyDescent="0.2">
      <c r="A91" s="40" t="s">
        <v>146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2.75" x14ac:dyDescent="0.2">
      <c r="A92" s="40" t="s">
        <v>147</v>
      </c>
      <c r="B92" s="26"/>
      <c r="C92" s="56"/>
      <c r="D92" s="57"/>
      <c r="E92" s="26"/>
      <c r="F92" s="56"/>
      <c r="G92" s="57"/>
      <c r="H92" s="26"/>
      <c r="I92" s="56"/>
      <c r="J92" s="57"/>
      <c r="K92" s="26"/>
      <c r="L92" s="58"/>
      <c r="M92" s="59"/>
    </row>
    <row r="93" spans="1:13" x14ac:dyDescent="0.2">
      <c r="H93" s="18"/>
      <c r="I93" s="18"/>
      <c r="J93" s="18"/>
    </row>
    <row r="94" spans="1:13" x14ac:dyDescent="0.2">
      <c r="A94" s="23"/>
      <c r="B94" s="198" t="s">
        <v>148</v>
      </c>
      <c r="C94" s="199"/>
      <c r="D94" s="200"/>
      <c r="E94" s="198" t="s">
        <v>149</v>
      </c>
      <c r="F94" s="199"/>
      <c r="G94" s="200"/>
      <c r="H94" s="198" t="s">
        <v>150</v>
      </c>
      <c r="I94" s="199"/>
      <c r="J94" s="200"/>
      <c r="K94" s="198" t="s">
        <v>151</v>
      </c>
      <c r="L94" s="199"/>
      <c r="M94" s="200"/>
    </row>
    <row r="95" spans="1:13" x14ac:dyDescent="0.2">
      <c r="A95" s="54" t="s">
        <v>138</v>
      </c>
      <c r="B95" s="198" t="s">
        <v>20</v>
      </c>
      <c r="C95" s="199"/>
      <c r="D95" s="200"/>
      <c r="E95" s="198" t="s">
        <v>20</v>
      </c>
      <c r="F95" s="199"/>
      <c r="G95" s="200"/>
      <c r="H95" s="198" t="s">
        <v>20</v>
      </c>
      <c r="I95" s="199"/>
      <c r="J95" s="200"/>
      <c r="K95" s="198" t="s">
        <v>20</v>
      </c>
      <c r="L95" s="199"/>
      <c r="M95" s="200"/>
    </row>
    <row r="96" spans="1:13" x14ac:dyDescent="0.2">
      <c r="A96" s="24"/>
      <c r="B96" s="55" t="s">
        <v>143</v>
      </c>
      <c r="C96" s="55" t="s">
        <v>144</v>
      </c>
      <c r="D96" s="55" t="s">
        <v>145</v>
      </c>
      <c r="E96" s="55" t="s">
        <v>143</v>
      </c>
      <c r="F96" s="55" t="s">
        <v>144</v>
      </c>
      <c r="G96" s="55" t="s">
        <v>145</v>
      </c>
      <c r="H96" s="55" t="s">
        <v>143</v>
      </c>
      <c r="I96" s="55" t="s">
        <v>144</v>
      </c>
      <c r="J96" s="55" t="s">
        <v>145</v>
      </c>
      <c r="K96" s="55" t="s">
        <v>143</v>
      </c>
      <c r="L96" s="55" t="s">
        <v>144</v>
      </c>
      <c r="M96" s="55" t="s">
        <v>145</v>
      </c>
    </row>
    <row r="97" spans="1:13" x14ac:dyDescent="0.2">
      <c r="A97" s="40" t="s">
        <v>146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2.75" x14ac:dyDescent="0.2">
      <c r="A98" s="40" t="s">
        <v>147</v>
      </c>
      <c r="B98" s="26"/>
      <c r="C98" s="56"/>
      <c r="D98" s="57"/>
      <c r="E98" s="26"/>
      <c r="F98" s="56"/>
      <c r="G98" s="57"/>
      <c r="H98" s="26"/>
      <c r="I98" s="56"/>
      <c r="J98" s="57"/>
      <c r="K98" s="26"/>
      <c r="L98" s="58"/>
      <c r="M98" s="59"/>
    </row>
    <row r="99" spans="1:13" x14ac:dyDescent="0.2">
      <c r="H99" s="18"/>
      <c r="I99" s="18"/>
      <c r="J99" s="18"/>
    </row>
    <row r="100" spans="1:13" x14ac:dyDescent="0.2">
      <c r="A100" s="23"/>
      <c r="B100" s="198" t="s">
        <v>152</v>
      </c>
      <c r="C100" s="199"/>
      <c r="D100" s="200"/>
      <c r="E100" s="198" t="s">
        <v>153</v>
      </c>
      <c r="F100" s="199"/>
      <c r="G100" s="200"/>
      <c r="H100" s="198" t="s">
        <v>154</v>
      </c>
      <c r="I100" s="199"/>
      <c r="J100" s="200"/>
      <c r="K100" s="198" t="s">
        <v>155</v>
      </c>
      <c r="L100" s="199"/>
      <c r="M100" s="200"/>
    </row>
    <row r="101" spans="1:13" x14ac:dyDescent="0.2">
      <c r="A101" s="54" t="s">
        <v>138</v>
      </c>
      <c r="B101" s="198" t="s">
        <v>20</v>
      </c>
      <c r="C101" s="199"/>
      <c r="D101" s="200"/>
      <c r="E101" s="198" t="s">
        <v>20</v>
      </c>
      <c r="F101" s="199"/>
      <c r="G101" s="200"/>
      <c r="H101" s="198" t="s">
        <v>20</v>
      </c>
      <c r="I101" s="199"/>
      <c r="J101" s="200"/>
      <c r="K101" s="198" t="s">
        <v>20</v>
      </c>
      <c r="L101" s="199"/>
      <c r="M101" s="200"/>
    </row>
    <row r="102" spans="1:13" x14ac:dyDescent="0.2">
      <c r="A102" s="24"/>
      <c r="B102" s="55" t="s">
        <v>143</v>
      </c>
      <c r="C102" s="55" t="s">
        <v>144</v>
      </c>
      <c r="D102" s="55" t="s">
        <v>145</v>
      </c>
      <c r="E102" s="55" t="s">
        <v>143</v>
      </c>
      <c r="F102" s="55" t="s">
        <v>144</v>
      </c>
      <c r="G102" s="55" t="s">
        <v>145</v>
      </c>
      <c r="H102" s="55" t="s">
        <v>143</v>
      </c>
      <c r="I102" s="55" t="s">
        <v>144</v>
      </c>
      <c r="J102" s="55" t="s">
        <v>145</v>
      </c>
      <c r="K102" s="55" t="s">
        <v>143</v>
      </c>
      <c r="L102" s="55" t="s">
        <v>144</v>
      </c>
      <c r="M102" s="55" t="s">
        <v>145</v>
      </c>
    </row>
    <row r="103" spans="1:13" x14ac:dyDescent="0.2">
      <c r="A103" s="40" t="s">
        <v>146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</row>
    <row r="104" spans="1:13" ht="12.75" x14ac:dyDescent="0.2">
      <c r="A104" s="40" t="s">
        <v>147</v>
      </c>
      <c r="B104" s="26"/>
      <c r="C104" s="56"/>
      <c r="D104" s="57"/>
      <c r="E104" s="26"/>
      <c r="F104" s="56"/>
      <c r="G104" s="57"/>
      <c r="H104" s="26"/>
      <c r="I104" s="56"/>
      <c r="J104" s="57"/>
      <c r="K104" s="26"/>
      <c r="L104" s="58"/>
      <c r="M104" s="59"/>
    </row>
    <row r="105" spans="1:13" x14ac:dyDescent="0.2">
      <c r="L105" s="18"/>
    </row>
    <row r="106" spans="1:13" x14ac:dyDescent="0.2">
      <c r="A106" s="23"/>
      <c r="B106" s="198" t="s">
        <v>156</v>
      </c>
      <c r="C106" s="199"/>
      <c r="D106" s="200"/>
      <c r="E106" s="198" t="s">
        <v>157</v>
      </c>
      <c r="F106" s="199"/>
      <c r="G106" s="200"/>
      <c r="H106" s="198" t="s">
        <v>158</v>
      </c>
      <c r="I106" s="199"/>
      <c r="J106" s="200"/>
      <c r="K106" s="198" t="s">
        <v>159</v>
      </c>
      <c r="L106" s="199"/>
      <c r="M106" s="200"/>
    </row>
    <row r="107" spans="1:13" x14ac:dyDescent="0.2">
      <c r="A107" s="54" t="s">
        <v>138</v>
      </c>
      <c r="B107" s="198" t="s">
        <v>20</v>
      </c>
      <c r="C107" s="199"/>
      <c r="D107" s="200"/>
      <c r="E107" s="198" t="s">
        <v>20</v>
      </c>
      <c r="F107" s="199"/>
      <c r="G107" s="200"/>
      <c r="H107" s="198" t="s">
        <v>20</v>
      </c>
      <c r="I107" s="199"/>
      <c r="J107" s="200"/>
      <c r="K107" s="198" t="s">
        <v>20</v>
      </c>
      <c r="L107" s="199"/>
      <c r="M107" s="200"/>
    </row>
    <row r="108" spans="1:13" x14ac:dyDescent="0.2">
      <c r="A108" s="24"/>
      <c r="B108" s="55" t="s">
        <v>143</v>
      </c>
      <c r="C108" s="55" t="s">
        <v>144</v>
      </c>
      <c r="D108" s="55" t="s">
        <v>145</v>
      </c>
      <c r="E108" s="55" t="s">
        <v>143</v>
      </c>
      <c r="F108" s="55" t="s">
        <v>144</v>
      </c>
      <c r="G108" s="55" t="s">
        <v>145</v>
      </c>
      <c r="H108" s="55" t="s">
        <v>143</v>
      </c>
      <c r="I108" s="55" t="s">
        <v>144</v>
      </c>
      <c r="J108" s="55" t="s">
        <v>145</v>
      </c>
      <c r="K108" s="55" t="s">
        <v>143</v>
      </c>
      <c r="L108" s="55" t="s">
        <v>144</v>
      </c>
      <c r="M108" s="55" t="s">
        <v>145</v>
      </c>
    </row>
    <row r="109" spans="1:13" x14ac:dyDescent="0.2">
      <c r="A109" s="40" t="s">
        <v>146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</row>
    <row r="110" spans="1:13" ht="12.75" x14ac:dyDescent="0.2">
      <c r="A110" s="40" t="s">
        <v>147</v>
      </c>
      <c r="B110" s="26"/>
      <c r="C110" s="56"/>
      <c r="D110" s="57"/>
      <c r="E110" s="26"/>
      <c r="F110" s="56"/>
      <c r="G110" s="57"/>
      <c r="H110" s="26"/>
      <c r="I110" s="56"/>
      <c r="J110" s="57"/>
      <c r="K110" s="26"/>
      <c r="L110" s="58"/>
      <c r="M110" s="59"/>
    </row>
    <row r="111" spans="1:13" ht="12.75" x14ac:dyDescent="0.2">
      <c r="A111" s="5" t="str">
        <f>A64</f>
        <v>FONTE: Sistema &lt;Nome&gt;, Unidade Responsável &lt;Nome&gt;, Data da emissão &lt;dd/mmm/aaaa&gt; e hora de emissão &lt;hhh e mmm&gt;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60"/>
      <c r="M111" s="60"/>
    </row>
    <row r="112" spans="1:13" ht="12.75" x14ac:dyDescent="0.2">
      <c r="A112" s="18" t="s">
        <v>160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61"/>
      <c r="M112" s="61"/>
    </row>
    <row r="113" spans="1:13" ht="12.75" x14ac:dyDescent="0.2">
      <c r="A113" s="18" t="s">
        <v>161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61"/>
      <c r="M113" s="61"/>
    </row>
    <row r="114" spans="1:13" ht="12.75" x14ac:dyDescent="0.2">
      <c r="A114" s="5" t="s">
        <v>5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61"/>
      <c r="M114" s="61"/>
    </row>
    <row r="115" spans="1:13" ht="33.75" x14ac:dyDescent="0.2">
      <c r="A115" s="62" t="s">
        <v>162</v>
      </c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</row>
    <row r="116" spans="1:13" x14ac:dyDescent="0.2">
      <c r="A116" s="5" t="s">
        <v>163</v>
      </c>
      <c r="L116" s="18"/>
    </row>
    <row r="120" spans="1:13" s="136" customFormat="1" x14ac:dyDescent="0.2">
      <c r="A120" s="135" t="s">
        <v>315</v>
      </c>
      <c r="C120" s="120" t="s">
        <v>317</v>
      </c>
      <c r="G120" s="120" t="s">
        <v>319</v>
      </c>
      <c r="H120" s="137"/>
    </row>
    <row r="121" spans="1:13" s="136" customFormat="1" x14ac:dyDescent="0.2">
      <c r="A121" s="120" t="s">
        <v>316</v>
      </c>
      <c r="C121" s="120" t="s">
        <v>318</v>
      </c>
      <c r="G121" s="120" t="s">
        <v>320</v>
      </c>
      <c r="H121" s="120"/>
    </row>
    <row r="122" spans="1:13" s="136" customFormat="1" x14ac:dyDescent="0.2">
      <c r="C122" s="120" t="s">
        <v>328</v>
      </c>
      <c r="G122" s="120" t="s">
        <v>329</v>
      </c>
      <c r="H122" s="137"/>
    </row>
    <row r="123" spans="1:13" x14ac:dyDescent="0.2">
      <c r="A123" s="197"/>
      <c r="B123" s="197"/>
      <c r="C123" s="197"/>
      <c r="D123" s="197"/>
      <c r="E123" s="197"/>
    </row>
    <row r="124" spans="1:13" x14ac:dyDescent="0.2">
      <c r="A124" s="197"/>
      <c r="B124" s="197"/>
      <c r="C124" s="197"/>
      <c r="D124" s="197"/>
      <c r="E124" s="197"/>
    </row>
  </sheetData>
  <mergeCells count="54">
    <mergeCell ref="B88:D88"/>
    <mergeCell ref="B94:D94"/>
    <mergeCell ref="E94:G94"/>
    <mergeCell ref="H94:J94"/>
    <mergeCell ref="K94:M94"/>
    <mergeCell ref="E88:G88"/>
    <mergeCell ref="H88:J88"/>
    <mergeCell ref="K88:M88"/>
    <mergeCell ref="H89:J89"/>
    <mergeCell ref="K89:M89"/>
    <mergeCell ref="C19:E19"/>
    <mergeCell ref="A65:E65"/>
    <mergeCell ref="A64:E64"/>
    <mergeCell ref="A73:E73"/>
    <mergeCell ref="A71:E71"/>
    <mergeCell ref="A72:E72"/>
    <mergeCell ref="A74:E74"/>
    <mergeCell ref="A75:E75"/>
    <mergeCell ref="A76:E76"/>
    <mergeCell ref="B89:D89"/>
    <mergeCell ref="E89:G89"/>
    <mergeCell ref="A79:M79"/>
    <mergeCell ref="A80:A82"/>
    <mergeCell ref="B80:D80"/>
    <mergeCell ref="E80:G80"/>
    <mergeCell ref="A77:D77"/>
    <mergeCell ref="H80:J80"/>
    <mergeCell ref="K80:M80"/>
    <mergeCell ref="B81:D81"/>
    <mergeCell ref="E81:G81"/>
    <mergeCell ref="H81:J81"/>
    <mergeCell ref="K81:M81"/>
    <mergeCell ref="B100:D100"/>
    <mergeCell ref="E100:G100"/>
    <mergeCell ref="H100:J100"/>
    <mergeCell ref="K100:M100"/>
    <mergeCell ref="B95:D95"/>
    <mergeCell ref="E95:G95"/>
    <mergeCell ref="H95:J95"/>
    <mergeCell ref="K95:M95"/>
    <mergeCell ref="K107:M107"/>
    <mergeCell ref="B106:D106"/>
    <mergeCell ref="B101:D101"/>
    <mergeCell ref="E101:G101"/>
    <mergeCell ref="H101:J101"/>
    <mergeCell ref="K101:M101"/>
    <mergeCell ref="E106:G106"/>
    <mergeCell ref="H106:J106"/>
    <mergeCell ref="K106:M106"/>
    <mergeCell ref="A123:E123"/>
    <mergeCell ref="A124:E124"/>
    <mergeCell ref="B107:D107"/>
    <mergeCell ref="E107:G107"/>
    <mergeCell ref="H107:J107"/>
  </mergeCells>
  <pageMargins left="0.51181102362204722" right="0.51181102362204722" top="0.78740157480314965" bottom="0.78740157480314965" header="0.31496062992125984" footer="0.31496062992125984"/>
  <pageSetup paperSize="9" scale="55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2">
    <pageSetUpPr fitToPage="1"/>
  </sheetPr>
  <dimension ref="A1:L73"/>
  <sheetViews>
    <sheetView showGridLines="0" zoomScaleNormal="100" workbookViewId="0"/>
  </sheetViews>
  <sheetFormatPr defaultRowHeight="11.25" customHeight="1" x14ac:dyDescent="0.2"/>
  <cols>
    <col min="1" max="1" width="55.140625" style="5" bestFit="1" customWidth="1"/>
    <col min="2" max="2" width="19" style="5" bestFit="1" customWidth="1"/>
    <col min="3" max="5" width="18" style="5" bestFit="1" customWidth="1"/>
    <col min="6" max="16384" width="9.140625" style="5"/>
  </cols>
  <sheetData>
    <row r="1" spans="1:5" s="7" customFormat="1" ht="12.75" x14ac:dyDescent="0.2"/>
    <row r="2" spans="1:5" s="7" customFormat="1" ht="25.5" customHeight="1" x14ac:dyDescent="0.35">
      <c r="A2" s="35" t="s">
        <v>310</v>
      </c>
    </row>
    <row r="3" spans="1:5" s="7" customFormat="1" ht="15.75" customHeight="1" x14ac:dyDescent="0.25">
      <c r="A3" s="36" t="s">
        <v>311</v>
      </c>
    </row>
    <row r="4" spans="1:5" s="7" customFormat="1" ht="15.75" customHeight="1" x14ac:dyDescent="0.25">
      <c r="A4" s="36" t="s">
        <v>312</v>
      </c>
    </row>
    <row r="5" spans="1:5" s="7" customFormat="1" ht="15.75" customHeight="1" x14ac:dyDescent="0.25">
      <c r="A5" s="36" t="s">
        <v>313</v>
      </c>
    </row>
    <row r="6" spans="1:5" s="7" customFormat="1" ht="15.75" x14ac:dyDescent="0.25">
      <c r="A6" s="4" t="s">
        <v>56</v>
      </c>
      <c r="B6" s="5"/>
      <c r="C6" s="5"/>
      <c r="D6" s="5"/>
      <c r="E6" s="5"/>
    </row>
    <row r="7" spans="1:5" s="7" customFormat="1" ht="12.75" x14ac:dyDescent="0.2">
      <c r="A7" s="6"/>
    </row>
    <row r="8" spans="1:5" ht="12.75" x14ac:dyDescent="0.2">
      <c r="A8" s="103" t="s">
        <v>310</v>
      </c>
      <c r="B8" s="9"/>
      <c r="C8" s="9"/>
      <c r="D8" s="9"/>
      <c r="E8" s="9"/>
    </row>
    <row r="9" spans="1:5" s="7" customFormat="1" ht="12.75" x14ac:dyDescent="0.2">
      <c r="A9" s="9" t="s">
        <v>0</v>
      </c>
      <c r="B9" s="9"/>
      <c r="C9" s="9"/>
      <c r="D9" s="9"/>
      <c r="E9" s="9"/>
    </row>
    <row r="10" spans="1:5" s="7" customFormat="1" ht="12.75" x14ac:dyDescent="0.2">
      <c r="A10" s="10" t="s">
        <v>9</v>
      </c>
      <c r="B10" s="10"/>
      <c r="C10" s="10"/>
      <c r="D10" s="10"/>
      <c r="E10" s="10"/>
    </row>
    <row r="11" spans="1:5" s="7" customFormat="1" ht="12.75" x14ac:dyDescent="0.2">
      <c r="A11" s="213" t="s">
        <v>3</v>
      </c>
      <c r="B11" s="213"/>
      <c r="C11" s="213"/>
      <c r="D11" s="213"/>
      <c r="E11" s="213"/>
    </row>
    <row r="12" spans="1:5" s="7" customFormat="1" ht="12.75" x14ac:dyDescent="0.2">
      <c r="A12" s="214" t="s">
        <v>314</v>
      </c>
      <c r="B12" s="213"/>
      <c r="C12" s="213"/>
      <c r="D12" s="213"/>
      <c r="E12" s="213"/>
    </row>
    <row r="13" spans="1:5" s="7" customFormat="1" ht="12.75" hidden="1" x14ac:dyDescent="0.2">
      <c r="A13" s="213"/>
      <c r="B13" s="213"/>
      <c r="C13" s="213"/>
      <c r="D13" s="213"/>
      <c r="E13" s="213"/>
    </row>
    <row r="14" spans="1:5" s="7" customFormat="1" ht="12.75" hidden="1" x14ac:dyDescent="0.2">
      <c r="A14" s="213"/>
      <c r="B14" s="213"/>
      <c r="C14" s="213"/>
      <c r="D14" s="213"/>
      <c r="E14" s="213"/>
    </row>
    <row r="15" spans="1:5" s="7" customFormat="1" ht="12.75" x14ac:dyDescent="0.2">
      <c r="A15" s="9"/>
      <c r="B15" s="9"/>
      <c r="C15" s="9"/>
      <c r="D15" s="9"/>
      <c r="E15" s="9"/>
    </row>
    <row r="16" spans="1:5" s="7" customFormat="1" ht="12.75" hidden="1" x14ac:dyDescent="0.2">
      <c r="A16" s="9"/>
      <c r="B16" s="9"/>
      <c r="C16" s="9"/>
      <c r="D16" s="9"/>
      <c r="E16" s="9"/>
    </row>
    <row r="17" spans="1:5" s="7" customFormat="1" ht="12.75" hidden="1" x14ac:dyDescent="0.2">
      <c r="A17" s="9"/>
      <c r="B17" s="9"/>
      <c r="C17" s="9"/>
      <c r="D17" s="9"/>
      <c r="E17" s="9"/>
    </row>
    <row r="18" spans="1:5" s="7" customFormat="1" ht="12.75" hidden="1" x14ac:dyDescent="0.2"/>
    <row r="19" spans="1:5" s="7" customFormat="1" ht="12.75" x14ac:dyDescent="0.2">
      <c r="A19" s="9" t="s">
        <v>107</v>
      </c>
    </row>
    <row r="20" spans="1:5" ht="11.25" customHeight="1" x14ac:dyDescent="0.2">
      <c r="A20" s="215" t="s">
        <v>42</v>
      </c>
      <c r="B20" s="139" t="s">
        <v>28</v>
      </c>
      <c r="C20" s="208" t="s">
        <v>41</v>
      </c>
      <c r="D20" s="209"/>
      <c r="E20" s="210"/>
    </row>
    <row r="21" spans="1:5" ht="11.25" customHeight="1" x14ac:dyDescent="0.2">
      <c r="A21" s="216"/>
      <c r="B21" s="141" t="s">
        <v>29</v>
      </c>
      <c r="C21" s="142" t="s">
        <v>22</v>
      </c>
      <c r="D21" s="142" t="s">
        <v>23</v>
      </c>
      <c r="E21" s="143" t="s">
        <v>24</v>
      </c>
    </row>
    <row r="22" spans="1:5" ht="11.25" customHeight="1" x14ac:dyDescent="0.2">
      <c r="A22" s="63" t="s">
        <v>252</v>
      </c>
      <c r="B22" s="251">
        <f>SUM(B23:B24)</f>
        <v>0</v>
      </c>
      <c r="C22" s="251">
        <f>SUM(C23:C24)</f>
        <v>0</v>
      </c>
      <c r="D22" s="251">
        <f>SUM(D23:D24)</f>
        <v>0</v>
      </c>
      <c r="E22" s="250">
        <f>SUM(E23:E24)</f>
        <v>0</v>
      </c>
    </row>
    <row r="23" spans="1:5" ht="11.25" customHeight="1" x14ac:dyDescent="0.2">
      <c r="A23" s="64" t="s">
        <v>256</v>
      </c>
      <c r="B23" s="253"/>
      <c r="C23" s="253"/>
      <c r="D23" s="253"/>
      <c r="E23" s="252"/>
    </row>
    <row r="24" spans="1:5" ht="11.25" customHeight="1" x14ac:dyDescent="0.2">
      <c r="A24" s="64" t="s">
        <v>257</v>
      </c>
      <c r="B24" s="253"/>
      <c r="C24" s="253"/>
      <c r="D24" s="253"/>
      <c r="E24" s="252"/>
    </row>
    <row r="25" spans="1:5" ht="11.25" customHeight="1" x14ac:dyDescent="0.2">
      <c r="A25" s="64" t="s">
        <v>253</v>
      </c>
      <c r="B25" s="253">
        <f>SUM(B26:B27)</f>
        <v>0</v>
      </c>
      <c r="C25" s="253">
        <f>SUM(C26:C27)</f>
        <v>0</v>
      </c>
      <c r="D25" s="253">
        <f>SUM(D26:D27)</f>
        <v>0</v>
      </c>
      <c r="E25" s="252">
        <f>SUM(E26:E27)</f>
        <v>0</v>
      </c>
    </row>
    <row r="26" spans="1:5" ht="11.25" customHeight="1" x14ac:dyDescent="0.2">
      <c r="A26" s="64" t="s">
        <v>256</v>
      </c>
      <c r="B26" s="253"/>
      <c r="C26" s="253"/>
      <c r="D26" s="253"/>
      <c r="E26" s="252"/>
    </row>
    <row r="27" spans="1:5" ht="11.25" customHeight="1" x14ac:dyDescent="0.2">
      <c r="A27" s="64" t="s">
        <v>257</v>
      </c>
      <c r="B27" s="253"/>
      <c r="C27" s="253"/>
      <c r="D27" s="253"/>
      <c r="E27" s="252"/>
    </row>
    <row r="28" spans="1:5" ht="11.25" customHeight="1" x14ac:dyDescent="0.2">
      <c r="A28" s="64" t="s">
        <v>254</v>
      </c>
      <c r="B28" s="253">
        <f>SUM(B29:B30)</f>
        <v>0</v>
      </c>
      <c r="C28" s="253">
        <f>SUM(C29:C30)</f>
        <v>0</v>
      </c>
      <c r="D28" s="253">
        <f>SUM(D29:D30)</f>
        <v>0</v>
      </c>
      <c r="E28" s="252">
        <f>SUM(E29:E30)</f>
        <v>0</v>
      </c>
    </row>
    <row r="29" spans="1:5" ht="11.25" customHeight="1" x14ac:dyDescent="0.2">
      <c r="A29" s="64" t="s">
        <v>256</v>
      </c>
      <c r="B29" s="253"/>
      <c r="C29" s="253"/>
      <c r="D29" s="253"/>
      <c r="E29" s="252"/>
    </row>
    <row r="30" spans="1:5" ht="11.25" customHeight="1" x14ac:dyDescent="0.2">
      <c r="A30" s="64" t="s">
        <v>257</v>
      </c>
      <c r="B30" s="253"/>
      <c r="C30" s="253"/>
      <c r="D30" s="253"/>
      <c r="E30" s="252"/>
    </row>
    <row r="31" spans="1:5" ht="11.25" customHeight="1" x14ac:dyDescent="0.2">
      <c r="A31" s="65" t="s">
        <v>255</v>
      </c>
      <c r="B31" s="253"/>
      <c r="C31" s="253"/>
      <c r="D31" s="253"/>
      <c r="E31" s="252"/>
    </row>
    <row r="32" spans="1:5" ht="11.25" customHeight="1" x14ac:dyDescent="0.2">
      <c r="A32" s="66" t="s">
        <v>258</v>
      </c>
      <c r="B32" s="258">
        <f>B22+B25+B28</f>
        <v>0</v>
      </c>
      <c r="C32" s="258">
        <f>C22+C25+C28</f>
        <v>0</v>
      </c>
      <c r="D32" s="258">
        <f>D22+D25+D28</f>
        <v>0</v>
      </c>
      <c r="E32" s="257">
        <f>E22+E25+E28</f>
        <v>0</v>
      </c>
    </row>
    <row r="33" spans="1:5" ht="11.25" customHeight="1" x14ac:dyDescent="0.2">
      <c r="A33" s="40" t="s">
        <v>259</v>
      </c>
      <c r="B33" s="258">
        <v>1364274411.03</v>
      </c>
      <c r="C33" s="258">
        <v>1447392154.3600001</v>
      </c>
      <c r="D33" s="258">
        <v>0</v>
      </c>
      <c r="E33" s="257">
        <v>0</v>
      </c>
    </row>
    <row r="34" spans="1:5" ht="11.25" customHeight="1" x14ac:dyDescent="0.2">
      <c r="A34" s="40" t="s">
        <v>294</v>
      </c>
      <c r="B34" s="258">
        <v>5651792.9500000002</v>
      </c>
      <c r="C34" s="258">
        <v>5652346.8000000007</v>
      </c>
      <c r="D34" s="258">
        <v>0</v>
      </c>
      <c r="E34" s="257">
        <v>0</v>
      </c>
    </row>
    <row r="35" spans="1:5" ht="11.25" customHeight="1" x14ac:dyDescent="0.2">
      <c r="A35" s="40" t="s">
        <v>295</v>
      </c>
      <c r="B35" s="258">
        <f>B33-B34</f>
        <v>1358622618.0799999</v>
      </c>
      <c r="C35" s="258">
        <f>C33-C34</f>
        <v>1441739807.5600002</v>
      </c>
      <c r="D35" s="258">
        <f>D33-D34</f>
        <v>0</v>
      </c>
      <c r="E35" s="257">
        <f>E33-E34</f>
        <v>0</v>
      </c>
    </row>
    <row r="36" spans="1:5" ht="11.25" customHeight="1" x14ac:dyDescent="0.2">
      <c r="A36" s="66" t="s">
        <v>296</v>
      </c>
      <c r="B36" s="258">
        <f>IF(B35&gt;0,B32*100/B35,0)</f>
        <v>0</v>
      </c>
      <c r="C36" s="258">
        <f>IF(C35&gt;0,C32*100/C35,0)</f>
        <v>0</v>
      </c>
      <c r="D36" s="258">
        <f>IF(D35&gt;0,D32*100/D35,0)</f>
        <v>0</v>
      </c>
      <c r="E36" s="257">
        <f>IF(E35&gt;0,E32*100/E35,0)</f>
        <v>0</v>
      </c>
    </row>
    <row r="37" spans="1:5" ht="11.25" customHeight="1" x14ac:dyDescent="0.2">
      <c r="A37" s="66" t="s">
        <v>30</v>
      </c>
      <c r="B37" s="262">
        <f>ROUND(B35*0.22,2)</f>
        <v>298896975.98000002</v>
      </c>
      <c r="C37" s="262">
        <f>ROUND(C35*0.22,2)</f>
        <v>317182757.66000003</v>
      </c>
      <c r="D37" s="262">
        <f>ROUND(D35*0.22,2)</f>
        <v>0</v>
      </c>
      <c r="E37" s="257">
        <f>ROUND(E35*0.22,2)</f>
        <v>0</v>
      </c>
    </row>
    <row r="38" spans="1:5" ht="11.25" customHeight="1" x14ac:dyDescent="0.2">
      <c r="A38" s="66" t="s">
        <v>108</v>
      </c>
      <c r="B38" s="262">
        <f>ROUND(B37*0.9,2)</f>
        <v>269007278.38</v>
      </c>
      <c r="C38" s="262">
        <f>ROUND(C37*0.9,2)</f>
        <v>285464481.88999999</v>
      </c>
      <c r="D38" s="262">
        <f>ROUND(D37*0.9,2)</f>
        <v>0</v>
      </c>
      <c r="E38" s="256">
        <f>ROUND(E37*0.9,2)</f>
        <v>0</v>
      </c>
    </row>
    <row r="39" spans="1:5" ht="11.25" customHeight="1" x14ac:dyDescent="0.2">
      <c r="A39" s="215" t="s">
        <v>48</v>
      </c>
      <c r="B39" s="139" t="s">
        <v>28</v>
      </c>
      <c r="C39" s="208" t="s">
        <v>41</v>
      </c>
      <c r="D39" s="209"/>
      <c r="E39" s="210"/>
    </row>
    <row r="40" spans="1:5" ht="11.25" customHeight="1" x14ac:dyDescent="0.2">
      <c r="A40" s="216"/>
      <c r="B40" s="141" t="s">
        <v>29</v>
      </c>
      <c r="C40" s="142" t="s">
        <v>22</v>
      </c>
      <c r="D40" s="142" t="s">
        <v>23</v>
      </c>
      <c r="E40" s="143" t="s">
        <v>24</v>
      </c>
    </row>
    <row r="41" spans="1:5" ht="11.25" customHeight="1" x14ac:dyDescent="0.2">
      <c r="A41" s="64" t="s">
        <v>262</v>
      </c>
      <c r="B41" s="16">
        <f>SUM(B42:B43)</f>
        <v>0</v>
      </c>
      <c r="C41" s="16">
        <f>SUM(C42:C43)</f>
        <v>0</v>
      </c>
      <c r="D41" s="16">
        <f>SUM(D42:D43)</f>
        <v>0</v>
      </c>
      <c r="E41" s="13">
        <f>SUM(E42:E43)</f>
        <v>0</v>
      </c>
    </row>
    <row r="42" spans="1:5" ht="11.25" customHeight="1" x14ac:dyDescent="0.2">
      <c r="A42" s="64" t="s">
        <v>260</v>
      </c>
      <c r="B42" s="16"/>
      <c r="C42" s="16"/>
      <c r="D42" s="16"/>
      <c r="E42" s="15"/>
    </row>
    <row r="43" spans="1:5" ht="11.25" customHeight="1" x14ac:dyDescent="0.2">
      <c r="A43" s="64" t="s">
        <v>261</v>
      </c>
      <c r="B43" s="16"/>
      <c r="C43" s="16"/>
      <c r="D43" s="16"/>
      <c r="E43" s="15"/>
    </row>
    <row r="44" spans="1:5" ht="11.25" customHeight="1" x14ac:dyDescent="0.2">
      <c r="A44" s="64" t="s">
        <v>263</v>
      </c>
      <c r="B44" s="16">
        <f>SUM(B45:B46)</f>
        <v>0</v>
      </c>
      <c r="C44" s="16">
        <f>SUM(C45:C46)</f>
        <v>0</v>
      </c>
      <c r="D44" s="16">
        <f>SUM(D45:D46)</f>
        <v>0</v>
      </c>
      <c r="E44" s="15">
        <f>SUM(E45:E46)</f>
        <v>0</v>
      </c>
    </row>
    <row r="45" spans="1:5" ht="11.25" customHeight="1" x14ac:dyDescent="0.2">
      <c r="A45" s="64" t="s">
        <v>260</v>
      </c>
      <c r="B45" s="16"/>
      <c r="C45" s="16"/>
      <c r="D45" s="16"/>
      <c r="E45" s="15"/>
    </row>
    <row r="46" spans="1:5" ht="11.25" customHeight="1" x14ac:dyDescent="0.2">
      <c r="A46" s="64" t="s">
        <v>261</v>
      </c>
      <c r="B46" s="16"/>
      <c r="C46" s="16"/>
      <c r="D46" s="16"/>
      <c r="E46" s="15"/>
    </row>
    <row r="47" spans="1:5" ht="11.25" customHeight="1" x14ac:dyDescent="0.2">
      <c r="A47" s="64" t="s">
        <v>264</v>
      </c>
      <c r="B47" s="16">
        <f>SUM(B48:B49)</f>
        <v>0</v>
      </c>
      <c r="C47" s="16">
        <f>SUM(C48:C49)</f>
        <v>0</v>
      </c>
      <c r="D47" s="16">
        <f>SUM(D48:D49)</f>
        <v>0</v>
      </c>
      <c r="E47" s="15">
        <f>SUM(E48:E49)</f>
        <v>0</v>
      </c>
    </row>
    <row r="48" spans="1:5" ht="11.25" customHeight="1" x14ac:dyDescent="0.2">
      <c r="A48" s="64" t="s">
        <v>260</v>
      </c>
      <c r="B48" s="16"/>
      <c r="C48" s="16"/>
      <c r="D48" s="16"/>
      <c r="E48" s="15"/>
    </row>
    <row r="49" spans="1:12" ht="11.25" customHeight="1" x14ac:dyDescent="0.2">
      <c r="A49" s="64" t="s">
        <v>261</v>
      </c>
      <c r="B49" s="16"/>
      <c r="C49" s="16"/>
      <c r="D49" s="16"/>
      <c r="E49" s="15"/>
    </row>
    <row r="50" spans="1:12" ht="11.25" customHeight="1" x14ac:dyDescent="0.2">
      <c r="A50" s="64" t="s">
        <v>265</v>
      </c>
      <c r="B50" s="16"/>
      <c r="C50" s="16"/>
      <c r="D50" s="16"/>
      <c r="E50" s="21"/>
    </row>
    <row r="51" spans="1:12" ht="11.25" customHeight="1" x14ac:dyDescent="0.2">
      <c r="A51" s="67" t="s">
        <v>266</v>
      </c>
      <c r="B51" s="26">
        <f>B41+B44+B47</f>
        <v>0</v>
      </c>
      <c r="C51" s="26">
        <f>C41+C44+C47</f>
        <v>0</v>
      </c>
      <c r="D51" s="26">
        <f>D41+D44+D47</f>
        <v>0</v>
      </c>
      <c r="E51" s="27">
        <f>E41+E44+E47</f>
        <v>0</v>
      </c>
    </row>
    <row r="52" spans="1:12" ht="11.25" customHeight="1" x14ac:dyDescent="0.2">
      <c r="A52" s="68" t="s">
        <v>79</v>
      </c>
      <c r="B52" s="56"/>
      <c r="C52" s="56"/>
      <c r="D52" s="56"/>
      <c r="E52" s="57"/>
    </row>
    <row r="53" spans="1:12" ht="11.25" customHeight="1" x14ac:dyDescent="0.2">
      <c r="A53" s="212" t="s">
        <v>323</v>
      </c>
      <c r="B53" s="212"/>
      <c r="C53" s="212"/>
      <c r="D53" s="212"/>
      <c r="E53" s="212"/>
    </row>
    <row r="54" spans="1:12" s="18" customFormat="1" ht="11.25" customHeight="1" x14ac:dyDescent="0.2">
      <c r="A54" s="18" t="s">
        <v>117</v>
      </c>
    </row>
    <row r="55" spans="1:12" ht="11.25" customHeight="1" x14ac:dyDescent="0.2">
      <c r="A55" s="5" t="s">
        <v>5</v>
      </c>
    </row>
    <row r="58" spans="1:12" s="119" customFormat="1" ht="11.25" customHeight="1" x14ac:dyDescent="0.2">
      <c r="A58" s="149" t="s">
        <v>315</v>
      </c>
      <c r="C58" s="149" t="s">
        <v>317</v>
      </c>
      <c r="F58" s="121"/>
      <c r="G58" s="121"/>
      <c r="H58" s="121"/>
      <c r="I58" s="121"/>
      <c r="K58" s="121"/>
      <c r="L58" s="121"/>
    </row>
    <row r="59" spans="1:12" s="119" customFormat="1" ht="11.25" customHeight="1" x14ac:dyDescent="0.2">
      <c r="A59" s="149" t="s">
        <v>316</v>
      </c>
      <c r="C59" s="149" t="s">
        <v>318</v>
      </c>
      <c r="F59" s="121"/>
      <c r="G59" s="121"/>
      <c r="H59" s="121"/>
      <c r="I59" s="121"/>
      <c r="K59" s="121"/>
      <c r="L59" s="121"/>
    </row>
    <row r="60" spans="1:12" s="119" customFormat="1" ht="11.25" customHeight="1" x14ac:dyDescent="0.2">
      <c r="A60" s="122"/>
      <c r="C60" s="149" t="s">
        <v>328</v>
      </c>
      <c r="F60" s="121"/>
      <c r="G60" s="121"/>
      <c r="H60" s="121"/>
      <c r="I60" s="121"/>
      <c r="K60" s="121"/>
      <c r="L60" s="121"/>
    </row>
    <row r="61" spans="1:12" s="136" customFormat="1" ht="11.25" customHeight="1" x14ac:dyDescent="0.2">
      <c r="A61" s="217"/>
      <c r="B61" s="217"/>
      <c r="C61" s="217"/>
      <c r="D61" s="217"/>
      <c r="E61" s="217"/>
    </row>
    <row r="62" spans="1:12" s="136" customFormat="1" ht="11.25" customHeight="1" x14ac:dyDescent="0.2">
      <c r="C62" s="150"/>
      <c r="D62" s="150"/>
      <c r="E62" s="150"/>
    </row>
    <row r="63" spans="1:12" s="136" customFormat="1" ht="11.25" customHeight="1" x14ac:dyDescent="0.2">
      <c r="C63" s="150"/>
      <c r="D63" s="150"/>
      <c r="E63" s="150"/>
    </row>
    <row r="64" spans="1:12" s="136" customFormat="1" ht="11.25" customHeight="1" x14ac:dyDescent="0.2">
      <c r="C64" s="150"/>
      <c r="D64" s="150"/>
      <c r="E64" s="150"/>
    </row>
    <row r="65" spans="1:5" s="136" customFormat="1" ht="11.25" customHeight="1" x14ac:dyDescent="0.2">
      <c r="B65" s="149" t="s">
        <v>319</v>
      </c>
      <c r="C65" s="150"/>
      <c r="D65" s="150"/>
      <c r="E65" s="150"/>
    </row>
    <row r="66" spans="1:5" s="136" customFormat="1" ht="11.25" customHeight="1" x14ac:dyDescent="0.2">
      <c r="B66" s="149" t="s">
        <v>320</v>
      </c>
      <c r="C66" s="150"/>
      <c r="D66" s="150"/>
      <c r="E66" s="150"/>
    </row>
    <row r="67" spans="1:5" s="136" customFormat="1" ht="11.25" customHeight="1" x14ac:dyDescent="0.2">
      <c r="B67" s="149" t="s">
        <v>329</v>
      </c>
      <c r="C67" s="150"/>
      <c r="D67" s="150"/>
      <c r="E67" s="150"/>
    </row>
    <row r="68" spans="1:5" ht="11.25" customHeight="1" x14ac:dyDescent="0.2">
      <c r="A68" s="197"/>
      <c r="B68" s="197"/>
      <c r="C68" s="197"/>
      <c r="D68" s="197"/>
      <c r="E68" s="197"/>
    </row>
    <row r="69" spans="1:5" ht="11.25" customHeight="1" x14ac:dyDescent="0.2">
      <c r="A69" s="197"/>
      <c r="B69" s="197"/>
      <c r="C69" s="197"/>
      <c r="D69" s="197"/>
      <c r="E69" s="197"/>
    </row>
    <row r="70" spans="1:5" ht="11.25" customHeight="1" x14ac:dyDescent="0.2">
      <c r="A70" s="197"/>
      <c r="B70" s="197"/>
      <c r="C70" s="197"/>
      <c r="D70" s="197"/>
      <c r="E70" s="197"/>
    </row>
    <row r="71" spans="1:5" ht="11.25" customHeight="1" x14ac:dyDescent="0.2">
      <c r="A71" s="197"/>
      <c r="B71" s="197"/>
      <c r="C71" s="197"/>
      <c r="D71" s="197"/>
      <c r="E71" s="197"/>
    </row>
    <row r="72" spans="1:5" ht="11.25" customHeight="1" x14ac:dyDescent="0.2">
      <c r="A72" s="197"/>
      <c r="B72" s="197"/>
      <c r="C72" s="197"/>
      <c r="D72" s="197"/>
      <c r="E72" s="197"/>
    </row>
    <row r="73" spans="1:5" ht="11.25" customHeight="1" x14ac:dyDescent="0.2">
      <c r="A73" s="197"/>
      <c r="B73" s="197"/>
      <c r="C73" s="197"/>
      <c r="D73" s="197"/>
      <c r="E73" s="197"/>
    </row>
  </sheetData>
  <mergeCells count="16">
    <mergeCell ref="A61:E61"/>
    <mergeCell ref="A72:E72"/>
    <mergeCell ref="A53:E53"/>
    <mergeCell ref="C39:E39"/>
    <mergeCell ref="A73:E73"/>
    <mergeCell ref="A68:E68"/>
    <mergeCell ref="A71:E71"/>
    <mergeCell ref="A70:E70"/>
    <mergeCell ref="A69:E69"/>
    <mergeCell ref="A11:E11"/>
    <mergeCell ref="A12:E12"/>
    <mergeCell ref="A13:E13"/>
    <mergeCell ref="A14:E14"/>
    <mergeCell ref="A39:A40"/>
    <mergeCell ref="A20:A21"/>
    <mergeCell ref="C20:E20"/>
  </mergeCells>
  <phoneticPr fontId="0" type="noConversion"/>
  <pageMargins left="0.39370078740157483" right="0.39370078740157483" top="0.98425196850393704" bottom="0.98425196850393704" header="0" footer="0.19685039370078741"/>
  <pageSetup paperSize="9" scale="76" orientation="portrait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D85"/>
  <sheetViews>
    <sheetView showGridLines="0" zoomScaleNormal="100" workbookViewId="0"/>
  </sheetViews>
  <sheetFormatPr defaultRowHeight="11.25" customHeight="1" x14ac:dyDescent="0.2"/>
  <cols>
    <col min="1" max="1" width="78.5703125" style="5" customWidth="1"/>
    <col min="2" max="2" width="25" style="5" customWidth="1"/>
    <col min="3" max="3" width="21" style="5" customWidth="1"/>
    <col min="4" max="16384" width="9.140625" style="5"/>
  </cols>
  <sheetData>
    <row r="1" spans="1:2" s="7" customFormat="1" ht="12.75" x14ac:dyDescent="0.2"/>
    <row r="2" spans="1:2" s="7" customFormat="1" ht="25.5" customHeight="1" x14ac:dyDescent="0.35">
      <c r="A2" s="35" t="s">
        <v>310</v>
      </c>
    </row>
    <row r="3" spans="1:2" s="7" customFormat="1" ht="15.75" customHeight="1" x14ac:dyDescent="0.25">
      <c r="A3" s="36" t="s">
        <v>311</v>
      </c>
    </row>
    <row r="4" spans="1:2" s="7" customFormat="1" ht="15.75" customHeight="1" x14ac:dyDescent="0.25">
      <c r="A4" s="36" t="s">
        <v>312</v>
      </c>
    </row>
    <row r="5" spans="1:2" s="7" customFormat="1" ht="15.75" customHeight="1" x14ac:dyDescent="0.25">
      <c r="A5" s="36" t="s">
        <v>313</v>
      </c>
    </row>
    <row r="6" spans="1:2" s="7" customFormat="1" ht="15.75" x14ac:dyDescent="0.25">
      <c r="A6" s="4" t="s">
        <v>57</v>
      </c>
      <c r="B6" s="5"/>
    </row>
    <row r="7" spans="1:2" s="7" customFormat="1" ht="12.75" x14ac:dyDescent="0.2">
      <c r="A7" s="6"/>
    </row>
    <row r="8" spans="1:2" ht="12.75" x14ac:dyDescent="0.2">
      <c r="A8" s="103" t="s">
        <v>310</v>
      </c>
      <c r="B8" s="9"/>
    </row>
    <row r="9" spans="1:2" s="7" customFormat="1" ht="12.75" x14ac:dyDescent="0.2">
      <c r="A9" s="9" t="s">
        <v>0</v>
      </c>
      <c r="B9" s="9"/>
    </row>
    <row r="10" spans="1:2" s="7" customFormat="1" ht="12.75" x14ac:dyDescent="0.2">
      <c r="A10" s="10" t="s">
        <v>11</v>
      </c>
      <c r="B10" s="10"/>
    </row>
    <row r="11" spans="1:2" s="7" customFormat="1" ht="12.75" x14ac:dyDescent="0.2">
      <c r="A11" s="213" t="s">
        <v>3</v>
      </c>
      <c r="B11" s="213"/>
    </row>
    <row r="12" spans="1:2" s="7" customFormat="1" ht="12.75" x14ac:dyDescent="0.2">
      <c r="A12" s="214" t="s">
        <v>314</v>
      </c>
      <c r="B12" s="213"/>
    </row>
    <row r="13" spans="1:2" s="7" customFormat="1" ht="12.75" x14ac:dyDescent="0.2">
      <c r="A13" s="9"/>
      <c r="B13" s="9"/>
    </row>
    <row r="14" spans="1:2" s="7" customFormat="1" ht="12.75" hidden="1" x14ac:dyDescent="0.2">
      <c r="A14" s="213"/>
      <c r="B14" s="213"/>
    </row>
    <row r="15" spans="1:2" s="7" customFormat="1" ht="12.75" hidden="1" x14ac:dyDescent="0.2">
      <c r="A15" s="9"/>
      <c r="B15" s="9"/>
    </row>
    <row r="16" spans="1:2" s="7" customFormat="1" ht="12.75" hidden="1" x14ac:dyDescent="0.2">
      <c r="A16" s="69"/>
      <c r="B16" s="69"/>
    </row>
    <row r="17" spans="1:4" s="7" customFormat="1" ht="12.75" x14ac:dyDescent="0.2">
      <c r="A17" s="9" t="s">
        <v>109</v>
      </c>
      <c r="C17" s="11">
        <v>1</v>
      </c>
    </row>
    <row r="18" spans="1:4" x14ac:dyDescent="0.2">
      <c r="A18" s="219" t="s">
        <v>1</v>
      </c>
      <c r="B18" s="222" t="s">
        <v>87</v>
      </c>
      <c r="C18" s="223"/>
      <c r="D18" s="18"/>
    </row>
    <row r="19" spans="1:4" x14ac:dyDescent="0.2">
      <c r="A19" s="220"/>
      <c r="B19" s="151" t="s">
        <v>205</v>
      </c>
      <c r="C19" s="152" t="s">
        <v>236</v>
      </c>
      <c r="D19" s="18"/>
    </row>
    <row r="20" spans="1:4" x14ac:dyDescent="0.2">
      <c r="A20" s="221"/>
      <c r="B20" s="153" t="s">
        <v>58</v>
      </c>
      <c r="C20" s="154" t="s">
        <v>206</v>
      </c>
      <c r="D20" s="18"/>
    </row>
    <row r="21" spans="1:4" x14ac:dyDescent="0.2">
      <c r="A21" s="70" t="s">
        <v>59</v>
      </c>
      <c r="B21" s="71">
        <f>SUM(B22:B23)</f>
        <v>0</v>
      </c>
      <c r="C21" s="72">
        <f>SUM(C22:C23)</f>
        <v>0</v>
      </c>
      <c r="D21" s="18"/>
    </row>
    <row r="22" spans="1:4" x14ac:dyDescent="0.2">
      <c r="A22" s="70" t="s">
        <v>60</v>
      </c>
      <c r="B22" s="71"/>
      <c r="C22" s="72"/>
      <c r="D22" s="18"/>
    </row>
    <row r="23" spans="1:4" x14ac:dyDescent="0.2">
      <c r="A23" s="70" t="s">
        <v>61</v>
      </c>
      <c r="B23" s="71"/>
      <c r="C23" s="72"/>
      <c r="D23" s="18"/>
    </row>
    <row r="24" spans="1:4" x14ac:dyDescent="0.2">
      <c r="A24" s="70" t="s">
        <v>62</v>
      </c>
      <c r="B24" s="71">
        <f>B25+B31</f>
        <v>0</v>
      </c>
      <c r="C24" s="72">
        <f>C25+C31</f>
        <v>0</v>
      </c>
      <c r="D24" s="18"/>
    </row>
    <row r="25" spans="1:4" x14ac:dyDescent="0.2">
      <c r="A25" s="70" t="s">
        <v>60</v>
      </c>
      <c r="B25" s="71">
        <f>SUM(B26:B30)</f>
        <v>0</v>
      </c>
      <c r="C25" s="72">
        <f>SUM(C26:C30)</f>
        <v>0</v>
      </c>
      <c r="D25" s="18"/>
    </row>
    <row r="26" spans="1:4" x14ac:dyDescent="0.2">
      <c r="A26" s="70" t="s">
        <v>224</v>
      </c>
      <c r="B26" s="71"/>
      <c r="C26" s="72"/>
      <c r="D26" s="18"/>
    </row>
    <row r="27" spans="1:4" x14ac:dyDescent="0.2">
      <c r="A27" s="70" t="s">
        <v>63</v>
      </c>
      <c r="B27" s="71"/>
      <c r="C27" s="72"/>
      <c r="D27" s="18"/>
    </row>
    <row r="28" spans="1:4" x14ac:dyDescent="0.2">
      <c r="A28" s="70" t="s">
        <v>225</v>
      </c>
      <c r="B28" s="71"/>
      <c r="C28" s="72"/>
      <c r="D28" s="18"/>
    </row>
    <row r="29" spans="1:4" x14ac:dyDescent="0.2">
      <c r="A29" s="70" t="s">
        <v>64</v>
      </c>
      <c r="B29" s="71"/>
      <c r="C29" s="73"/>
      <c r="D29" s="18"/>
    </row>
    <row r="30" spans="1:4" x14ac:dyDescent="0.2">
      <c r="A30" s="70" t="s">
        <v>267</v>
      </c>
      <c r="B30" s="71"/>
      <c r="C30" s="73"/>
      <c r="D30" s="18"/>
    </row>
    <row r="31" spans="1:4" x14ac:dyDescent="0.2">
      <c r="A31" s="70" t="s">
        <v>61</v>
      </c>
      <c r="B31" s="71">
        <f>SUM(B32:B36)</f>
        <v>0</v>
      </c>
      <c r="C31" s="73">
        <f>SUM(C32:C36)</f>
        <v>0</v>
      </c>
      <c r="D31" s="18"/>
    </row>
    <row r="32" spans="1:4" x14ac:dyDescent="0.2">
      <c r="A32" s="70" t="s">
        <v>224</v>
      </c>
      <c r="B32" s="71"/>
      <c r="C32" s="73"/>
      <c r="D32" s="18"/>
    </row>
    <row r="33" spans="1:4" x14ac:dyDescent="0.2">
      <c r="A33" s="70" t="s">
        <v>63</v>
      </c>
      <c r="B33" s="71"/>
      <c r="C33" s="73"/>
      <c r="D33" s="18"/>
    </row>
    <row r="34" spans="1:4" x14ac:dyDescent="0.2">
      <c r="A34" s="70" t="s">
        <v>225</v>
      </c>
      <c r="B34" s="71"/>
      <c r="C34" s="73"/>
      <c r="D34" s="18"/>
    </row>
    <row r="35" spans="1:4" x14ac:dyDescent="0.2">
      <c r="A35" s="70" t="s">
        <v>64</v>
      </c>
      <c r="B35" s="71"/>
      <c r="C35" s="73"/>
      <c r="D35" s="18"/>
    </row>
    <row r="36" spans="1:4" x14ac:dyDescent="0.2">
      <c r="A36" s="70" t="s">
        <v>268</v>
      </c>
      <c r="B36" s="71"/>
      <c r="C36" s="73"/>
      <c r="D36" s="18"/>
    </row>
    <row r="37" spans="1:4" x14ac:dyDescent="0.2">
      <c r="A37" s="74" t="s">
        <v>269</v>
      </c>
      <c r="B37" s="75">
        <f>B21+B24</f>
        <v>0</v>
      </c>
      <c r="C37" s="75">
        <f>C21+C24</f>
        <v>0</v>
      </c>
      <c r="D37" s="18"/>
    </row>
    <row r="38" spans="1:4" x14ac:dyDescent="0.2">
      <c r="A38" s="76"/>
      <c r="B38" s="77"/>
      <c r="C38" s="77"/>
      <c r="D38" s="18"/>
    </row>
    <row r="39" spans="1:4" hidden="1" x14ac:dyDescent="0.2">
      <c r="A39" s="76"/>
      <c r="B39" s="77"/>
      <c r="C39" s="77"/>
      <c r="D39" s="18"/>
    </row>
    <row r="40" spans="1:4" hidden="1" x14ac:dyDescent="0.2">
      <c r="A40" s="76"/>
      <c r="B40" s="77"/>
      <c r="C40" s="77"/>
      <c r="D40" s="18"/>
    </row>
    <row r="41" spans="1:4" hidden="1" x14ac:dyDescent="0.2">
      <c r="A41" s="76"/>
      <c r="B41" s="77"/>
      <c r="C41" s="77"/>
      <c r="D41" s="18"/>
    </row>
    <row r="42" spans="1:4" hidden="1" x14ac:dyDescent="0.2">
      <c r="A42" s="76"/>
      <c r="B42" s="77"/>
      <c r="C42" s="77"/>
      <c r="D42" s="18"/>
    </row>
    <row r="43" spans="1:4" hidden="1" x14ac:dyDescent="0.2">
      <c r="A43" s="229"/>
      <c r="B43" s="229"/>
      <c r="D43" s="18"/>
    </row>
    <row r="44" spans="1:4" x14ac:dyDescent="0.2">
      <c r="A44" s="230" t="s">
        <v>65</v>
      </c>
      <c r="B44" s="226" t="s">
        <v>2</v>
      </c>
      <c r="C44" s="155" t="s">
        <v>66</v>
      </c>
      <c r="D44" s="18"/>
    </row>
    <row r="45" spans="1:4" x14ac:dyDescent="0.2">
      <c r="A45" s="231"/>
      <c r="B45" s="227"/>
      <c r="C45" s="156" t="s">
        <v>67</v>
      </c>
      <c r="D45" s="18"/>
    </row>
    <row r="46" spans="1:4" x14ac:dyDescent="0.2">
      <c r="A46" s="78" t="s">
        <v>270</v>
      </c>
      <c r="B46" s="263">
        <v>1447392154.3600001</v>
      </c>
      <c r="C46" s="250"/>
      <c r="D46" s="18"/>
    </row>
    <row r="47" spans="1:4" x14ac:dyDescent="0.2">
      <c r="A47" s="64" t="s">
        <v>297</v>
      </c>
      <c r="B47" s="264">
        <v>5652346.8000000007</v>
      </c>
      <c r="C47" s="252"/>
      <c r="D47" s="18"/>
    </row>
    <row r="48" spans="1:4" x14ac:dyDescent="0.2">
      <c r="A48" s="81" t="s">
        <v>298</v>
      </c>
      <c r="B48" s="264">
        <f>B46-B47</f>
        <v>1441739807.5600002</v>
      </c>
      <c r="C48" s="252"/>
      <c r="D48" s="18"/>
    </row>
    <row r="49" spans="1:4" x14ac:dyDescent="0.2">
      <c r="A49" s="81" t="s">
        <v>307</v>
      </c>
      <c r="B49" s="264"/>
      <c r="C49" s="252">
        <f>IF(B48&gt;0,B49*100/B48,0)</f>
        <v>0</v>
      </c>
      <c r="D49" s="18"/>
    </row>
    <row r="50" spans="1:4" x14ac:dyDescent="0.2">
      <c r="A50" s="70" t="s">
        <v>299</v>
      </c>
      <c r="B50" s="264">
        <f>C37+B49-C31-C36</f>
        <v>0</v>
      </c>
      <c r="C50" s="252">
        <f>IF(B48&gt;0,B50*100/B48,0)</f>
        <v>0</v>
      </c>
      <c r="D50" s="18"/>
    </row>
    <row r="51" spans="1:4" x14ac:dyDescent="0.2">
      <c r="A51" s="70" t="s">
        <v>226</v>
      </c>
      <c r="B51" s="264">
        <f>ROUND(B48*0.16,2)</f>
        <v>230678369.21000001</v>
      </c>
      <c r="C51" s="252">
        <f>IF(B48&gt;0,B51*100/B48,0)</f>
        <v>16.000000000027743</v>
      </c>
      <c r="D51" s="18"/>
    </row>
    <row r="52" spans="1:4" x14ac:dyDescent="0.2">
      <c r="A52" s="70" t="s">
        <v>227</v>
      </c>
      <c r="B52" s="264">
        <f>ROUND(B51*0.9,2)</f>
        <v>207610532.28999999</v>
      </c>
      <c r="C52" s="252">
        <f>IF(B48&gt;0,B52*100/B48,0)</f>
        <v>14.400000000094328</v>
      </c>
      <c r="D52" s="18"/>
    </row>
    <row r="53" spans="1:4" x14ac:dyDescent="0.2">
      <c r="A53" s="70" t="s">
        <v>228</v>
      </c>
      <c r="B53" s="264"/>
      <c r="C53" s="252">
        <f>IF(B48&gt;0,B53*100/B48,0)</f>
        <v>0</v>
      </c>
      <c r="D53" s="18"/>
    </row>
    <row r="54" spans="1:4" x14ac:dyDescent="0.2">
      <c r="A54" s="82" t="s">
        <v>229</v>
      </c>
      <c r="B54" s="265">
        <f>ROUND(B48*0.07,2)</f>
        <v>100921786.53</v>
      </c>
      <c r="C54" s="256">
        <f>IF(B48&gt;0,B54*100/B48,0)</f>
        <v>7.0000000000554881</v>
      </c>
      <c r="D54" s="18"/>
    </row>
    <row r="55" spans="1:4" x14ac:dyDescent="0.2">
      <c r="A55" s="70"/>
      <c r="B55" s="84"/>
      <c r="C55" s="17"/>
      <c r="D55" s="18"/>
    </row>
    <row r="56" spans="1:4" hidden="1" x14ac:dyDescent="0.2">
      <c r="A56" s="70"/>
      <c r="B56" s="84"/>
      <c r="C56" s="17"/>
      <c r="D56" s="18"/>
    </row>
    <row r="57" spans="1:4" hidden="1" x14ac:dyDescent="0.2">
      <c r="A57" s="70"/>
      <c r="B57" s="84"/>
      <c r="C57" s="17"/>
      <c r="D57" s="18"/>
    </row>
    <row r="58" spans="1:4" hidden="1" x14ac:dyDescent="0.2">
      <c r="A58" s="70"/>
      <c r="B58" s="84"/>
      <c r="C58" s="17"/>
      <c r="D58" s="18"/>
    </row>
    <row r="59" spans="1:4" hidden="1" x14ac:dyDescent="0.2">
      <c r="A59" s="70"/>
      <c r="B59" s="84"/>
      <c r="C59" s="17"/>
      <c r="D59" s="18"/>
    </row>
    <row r="60" spans="1:4" hidden="1" x14ac:dyDescent="0.2">
      <c r="A60" s="70"/>
      <c r="B60" s="84"/>
      <c r="C60" s="17"/>
      <c r="D60" s="18"/>
    </row>
    <row r="61" spans="1:4" hidden="1" x14ac:dyDescent="0.2">
      <c r="A61" s="70"/>
      <c r="B61" s="84"/>
      <c r="C61" s="17"/>
      <c r="D61" s="18"/>
    </row>
    <row r="62" spans="1:4" x14ac:dyDescent="0.2">
      <c r="A62" s="230" t="s">
        <v>230</v>
      </c>
      <c r="B62" s="226" t="s">
        <v>2</v>
      </c>
      <c r="C62" s="155" t="s">
        <v>66</v>
      </c>
      <c r="D62" s="18"/>
    </row>
    <row r="63" spans="1:4" x14ac:dyDescent="0.2">
      <c r="A63" s="232"/>
      <c r="B63" s="227"/>
      <c r="C63" s="156" t="s">
        <v>67</v>
      </c>
      <c r="D63" s="18"/>
    </row>
    <row r="64" spans="1:4" x14ac:dyDescent="0.2">
      <c r="A64" s="78" t="s">
        <v>231</v>
      </c>
      <c r="B64" s="79">
        <f>SUM(B65:B67)</f>
        <v>0</v>
      </c>
      <c r="C64" s="13">
        <f>IF(B48&gt;0,B64*100/B48,0)</f>
        <v>0</v>
      </c>
      <c r="D64" s="18"/>
    </row>
    <row r="65" spans="1:4" x14ac:dyDescent="0.2">
      <c r="A65" s="70" t="s">
        <v>232</v>
      </c>
      <c r="B65" s="80"/>
      <c r="C65" s="15">
        <f>IF(B48&gt;0,B65*100/B48,0)</f>
        <v>0</v>
      </c>
      <c r="D65" s="18"/>
    </row>
    <row r="66" spans="1:4" x14ac:dyDescent="0.2">
      <c r="A66" s="70" t="s">
        <v>233</v>
      </c>
      <c r="B66" s="80"/>
      <c r="C66" s="15">
        <f>IF(B48&gt;0,B66*100/B48,0)</f>
        <v>0</v>
      </c>
      <c r="D66" s="18"/>
    </row>
    <row r="67" spans="1:4" x14ac:dyDescent="0.2">
      <c r="A67" s="70" t="s">
        <v>234</v>
      </c>
      <c r="B67" s="80"/>
      <c r="C67" s="15">
        <f>IF(B48&gt;0,B67*100/B48,0)</f>
        <v>0</v>
      </c>
      <c r="D67" s="18"/>
    </row>
    <row r="68" spans="1:4" x14ac:dyDescent="0.2">
      <c r="A68" s="82" t="s">
        <v>235</v>
      </c>
      <c r="B68" s="83"/>
      <c r="C68" s="21">
        <f>IF(B48&gt;0,B68*100/B48,0)</f>
        <v>0</v>
      </c>
      <c r="D68" s="18"/>
    </row>
    <row r="69" spans="1:4" ht="11.25" customHeight="1" x14ac:dyDescent="0.2">
      <c r="A69" s="218" t="s">
        <v>324</v>
      </c>
      <c r="B69" s="218"/>
      <c r="C69" s="218"/>
    </row>
    <row r="70" spans="1:4" ht="23.25" customHeight="1" x14ac:dyDescent="0.2">
      <c r="A70" s="228" t="s">
        <v>111</v>
      </c>
      <c r="B70" s="228"/>
      <c r="C70" s="228"/>
    </row>
    <row r="71" spans="1:4" x14ac:dyDescent="0.2">
      <c r="A71" s="224" t="s">
        <v>110</v>
      </c>
      <c r="B71" s="225"/>
    </row>
    <row r="72" spans="1:4" x14ac:dyDescent="0.2">
      <c r="A72" s="224" t="s">
        <v>68</v>
      </c>
      <c r="B72" s="224"/>
      <c r="C72" s="18"/>
    </row>
    <row r="73" spans="1:4" x14ac:dyDescent="0.2">
      <c r="A73" s="18"/>
      <c r="B73" s="18"/>
      <c r="C73" s="18"/>
    </row>
    <row r="74" spans="1:4" s="136" customFormat="1" ht="11.25" customHeight="1" x14ac:dyDescent="0.2"/>
    <row r="75" spans="1:4" s="119" customFormat="1" ht="11.25" customHeight="1" x14ac:dyDescent="0.2">
      <c r="A75" s="149" t="s">
        <v>315</v>
      </c>
      <c r="B75" s="122" t="s">
        <v>317</v>
      </c>
    </row>
    <row r="76" spans="1:4" s="119" customFormat="1" ht="11.25" customHeight="1" x14ac:dyDescent="0.2">
      <c r="A76" s="149" t="s">
        <v>316</v>
      </c>
      <c r="B76" s="149" t="s">
        <v>318</v>
      </c>
    </row>
    <row r="77" spans="1:4" s="119" customFormat="1" ht="11.25" customHeight="1" x14ac:dyDescent="0.2">
      <c r="A77" s="122"/>
      <c r="B77" s="149" t="s">
        <v>328</v>
      </c>
    </row>
    <row r="78" spans="1:4" s="136" customFormat="1" ht="11.25" customHeight="1" x14ac:dyDescent="0.2">
      <c r="A78" s="217"/>
      <c r="B78" s="217"/>
      <c r="C78" s="217"/>
    </row>
    <row r="79" spans="1:4" s="136" customFormat="1" ht="11.25" customHeight="1" x14ac:dyDescent="0.2">
      <c r="C79" s="150"/>
    </row>
    <row r="80" spans="1:4" s="136" customFormat="1" ht="11.25" customHeight="1" x14ac:dyDescent="0.2">
      <c r="C80" s="150"/>
    </row>
    <row r="81" spans="1:3" s="136" customFormat="1" ht="11.25" customHeight="1" x14ac:dyDescent="0.2">
      <c r="B81" s="149" t="s">
        <v>319</v>
      </c>
      <c r="C81" s="121"/>
    </row>
    <row r="82" spans="1:3" s="136" customFormat="1" ht="11.25" customHeight="1" x14ac:dyDescent="0.2">
      <c r="B82" s="149" t="s">
        <v>320</v>
      </c>
      <c r="C82" s="121"/>
    </row>
    <row r="83" spans="1:3" s="136" customFormat="1" ht="11.25" customHeight="1" x14ac:dyDescent="0.2">
      <c r="B83" s="149" t="s">
        <v>329</v>
      </c>
      <c r="C83" s="121"/>
    </row>
    <row r="84" spans="1:3" x14ac:dyDescent="0.2">
      <c r="A84" s="197"/>
      <c r="B84" s="197"/>
      <c r="C84" s="197"/>
    </row>
    <row r="85" spans="1:3" x14ac:dyDescent="0.2">
      <c r="A85" s="197"/>
      <c r="B85" s="197"/>
      <c r="C85" s="197"/>
    </row>
  </sheetData>
  <mergeCells count="17">
    <mergeCell ref="A62:A63"/>
    <mergeCell ref="A69:C69"/>
    <mergeCell ref="A85:C85"/>
    <mergeCell ref="A84:C84"/>
    <mergeCell ref="A11:B11"/>
    <mergeCell ref="A12:B12"/>
    <mergeCell ref="A18:A20"/>
    <mergeCell ref="A78:C78"/>
    <mergeCell ref="A14:B14"/>
    <mergeCell ref="B18:C18"/>
    <mergeCell ref="A72:B72"/>
    <mergeCell ref="A71:B71"/>
    <mergeCell ref="B62:B63"/>
    <mergeCell ref="A70:C70"/>
    <mergeCell ref="A43:B43"/>
    <mergeCell ref="A44:A45"/>
    <mergeCell ref="B44:B45"/>
  </mergeCells>
  <phoneticPr fontId="0" type="noConversion"/>
  <printOptions horizontalCentered="1"/>
  <pageMargins left="0.39370078740157483" right="0.39370078740157483" top="0.98425196850393704" bottom="0.98425196850393704" header="0" footer="0.19685039370078741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A1:L45"/>
  <sheetViews>
    <sheetView showGridLines="0" zoomScaleNormal="100" workbookViewId="0"/>
  </sheetViews>
  <sheetFormatPr defaultRowHeight="11.25" customHeight="1" x14ac:dyDescent="0.2"/>
  <cols>
    <col min="1" max="1" width="57.28515625" style="5" customWidth="1"/>
    <col min="2" max="10" width="15.28515625" style="5" customWidth="1"/>
    <col min="11" max="16384" width="9.140625" style="5"/>
  </cols>
  <sheetData>
    <row r="1" spans="1:10" s="7" customFormat="1" ht="12.75" x14ac:dyDescent="0.2"/>
    <row r="2" spans="1:10" s="7" customFormat="1" ht="25.5" customHeight="1" x14ac:dyDescent="0.35">
      <c r="A2" s="35" t="s">
        <v>310</v>
      </c>
    </row>
    <row r="3" spans="1:10" s="7" customFormat="1" ht="15.75" customHeight="1" x14ac:dyDescent="0.25">
      <c r="A3" s="36" t="s">
        <v>311</v>
      </c>
    </row>
    <row r="4" spans="1:10" s="7" customFormat="1" ht="15.75" customHeight="1" x14ac:dyDescent="0.25">
      <c r="A4" s="36" t="s">
        <v>312</v>
      </c>
    </row>
    <row r="5" spans="1:10" s="7" customFormat="1" ht="15.75" customHeight="1" x14ac:dyDescent="0.25">
      <c r="A5" s="36" t="s">
        <v>313</v>
      </c>
    </row>
    <row r="6" spans="1:10" s="7" customFormat="1" ht="15.75" x14ac:dyDescent="0.25">
      <c r="A6" s="85" t="s">
        <v>126</v>
      </c>
      <c r="B6" s="85"/>
      <c r="C6" s="85"/>
      <c r="D6" s="85"/>
      <c r="E6" s="85"/>
      <c r="F6" s="85"/>
      <c r="G6" s="85"/>
      <c r="H6" s="85"/>
    </row>
    <row r="7" spans="1:10" s="7" customFormat="1" ht="12.75" x14ac:dyDescent="0.2">
      <c r="A7" s="8"/>
      <c r="B7" s="8"/>
      <c r="C7" s="8"/>
      <c r="D7" s="8"/>
      <c r="E7" s="8"/>
      <c r="F7" s="8"/>
      <c r="G7" s="8"/>
      <c r="H7" s="8"/>
    </row>
    <row r="8" spans="1:10" ht="12.75" x14ac:dyDescent="0.2">
      <c r="A8" s="103" t="s">
        <v>310</v>
      </c>
      <c r="B8" s="8"/>
      <c r="C8" s="8"/>
      <c r="D8" s="8"/>
      <c r="E8" s="8"/>
      <c r="F8" s="8"/>
      <c r="G8" s="8"/>
      <c r="H8" s="8"/>
      <c r="I8" s="86"/>
      <c r="J8" s="86"/>
    </row>
    <row r="9" spans="1:10" s="7" customFormat="1" ht="12.75" x14ac:dyDescent="0.2">
      <c r="A9" s="8" t="s">
        <v>0</v>
      </c>
      <c r="B9" s="8"/>
      <c r="C9" s="8"/>
      <c r="D9" s="8"/>
      <c r="E9" s="8"/>
      <c r="F9" s="8"/>
      <c r="G9" s="8"/>
      <c r="H9" s="8"/>
    </row>
    <row r="10" spans="1:10" s="7" customFormat="1" ht="12.75" x14ac:dyDescent="0.2">
      <c r="A10" s="87" t="s">
        <v>118</v>
      </c>
      <c r="B10" s="8"/>
      <c r="C10" s="8"/>
      <c r="D10" s="8"/>
      <c r="E10" s="8"/>
      <c r="F10" s="8"/>
      <c r="G10" s="8"/>
      <c r="H10" s="8"/>
    </row>
    <row r="11" spans="1:10" s="7" customFormat="1" ht="12.75" x14ac:dyDescent="0.2">
      <c r="A11" s="8" t="s">
        <v>3</v>
      </c>
      <c r="B11" s="87"/>
      <c r="C11" s="87"/>
      <c r="D11" s="87"/>
      <c r="E11" s="87"/>
      <c r="F11" s="87"/>
      <c r="G11" s="87"/>
      <c r="H11" s="87"/>
    </row>
    <row r="12" spans="1:10" s="7" customFormat="1" ht="12.75" x14ac:dyDescent="0.2">
      <c r="A12" s="103" t="s">
        <v>314</v>
      </c>
      <c r="B12" s="8"/>
      <c r="C12" s="8"/>
      <c r="D12" s="8"/>
      <c r="E12" s="8"/>
      <c r="F12" s="8"/>
      <c r="G12" s="8"/>
      <c r="H12" s="8"/>
    </row>
    <row r="13" spans="1:10" s="7" customFormat="1" ht="12.75" x14ac:dyDescent="0.2">
      <c r="A13" s="8"/>
      <c r="B13" s="87"/>
      <c r="C13" s="87"/>
      <c r="D13" s="87"/>
      <c r="E13" s="87"/>
      <c r="F13" s="87"/>
      <c r="G13" s="87"/>
      <c r="H13" s="87"/>
    </row>
    <row r="14" spans="1:10" s="7" customFormat="1" ht="12.75" x14ac:dyDescent="0.2">
      <c r="A14" s="235" t="s">
        <v>112</v>
      </c>
      <c r="B14" s="235"/>
      <c r="C14" s="236"/>
      <c r="D14" s="88"/>
      <c r="E14" s="88"/>
      <c r="F14" s="88"/>
      <c r="G14" s="88"/>
      <c r="J14" s="89">
        <v>1</v>
      </c>
    </row>
    <row r="15" spans="1:10" ht="15" customHeight="1" x14ac:dyDescent="0.2">
      <c r="A15" s="238" t="s">
        <v>131</v>
      </c>
      <c r="B15" s="241" t="s">
        <v>90</v>
      </c>
      <c r="C15" s="245" t="s">
        <v>6</v>
      </c>
      <c r="D15" s="246"/>
      <c r="E15" s="246"/>
      <c r="F15" s="247"/>
      <c r="G15" s="243" t="s">
        <v>80</v>
      </c>
      <c r="H15" s="243" t="s">
        <v>122</v>
      </c>
      <c r="I15" s="237" t="s">
        <v>81</v>
      </c>
      <c r="J15" s="241" t="s">
        <v>282</v>
      </c>
    </row>
    <row r="16" spans="1:10" ht="24" customHeight="1" x14ac:dyDescent="0.2">
      <c r="A16" s="239"/>
      <c r="B16" s="242"/>
      <c r="C16" s="237" t="s">
        <v>119</v>
      </c>
      <c r="D16" s="237"/>
      <c r="E16" s="241" t="s">
        <v>121</v>
      </c>
      <c r="F16" s="241" t="s">
        <v>120</v>
      </c>
      <c r="G16" s="244"/>
      <c r="H16" s="244"/>
      <c r="I16" s="237"/>
      <c r="J16" s="242"/>
    </row>
    <row r="17" spans="1:10" ht="56.25" customHeight="1" x14ac:dyDescent="0.2">
      <c r="A17" s="239"/>
      <c r="B17" s="242"/>
      <c r="C17" s="159" t="s">
        <v>82</v>
      </c>
      <c r="D17" s="159" t="s">
        <v>12</v>
      </c>
      <c r="E17" s="242"/>
      <c r="F17" s="242"/>
      <c r="G17" s="244"/>
      <c r="H17" s="244"/>
      <c r="I17" s="237"/>
      <c r="J17" s="242"/>
    </row>
    <row r="18" spans="1:10" ht="17.25" customHeight="1" x14ac:dyDescent="0.2">
      <c r="A18" s="240"/>
      <c r="B18" s="160" t="s">
        <v>49</v>
      </c>
      <c r="C18" s="160" t="s">
        <v>50</v>
      </c>
      <c r="D18" s="160" t="s">
        <v>125</v>
      </c>
      <c r="E18" s="161" t="s">
        <v>123</v>
      </c>
      <c r="F18" s="162" t="s">
        <v>124</v>
      </c>
      <c r="G18" s="141" t="s">
        <v>300</v>
      </c>
      <c r="H18" s="141" t="s">
        <v>301</v>
      </c>
      <c r="I18" s="237"/>
      <c r="J18" s="163" t="s">
        <v>302</v>
      </c>
    </row>
    <row r="19" spans="1:10" ht="11.25" hidden="1" customHeight="1" x14ac:dyDescent="0.2">
      <c r="A19" s="90"/>
      <c r="B19" s="91"/>
      <c r="C19" s="92"/>
      <c r="D19" s="92"/>
      <c r="E19" s="92"/>
      <c r="F19" s="92"/>
      <c r="G19" s="93"/>
      <c r="H19" s="91"/>
      <c r="I19" s="94"/>
      <c r="J19" s="94"/>
    </row>
    <row r="20" spans="1:10" ht="11.25" hidden="1" customHeight="1" x14ac:dyDescent="0.2">
      <c r="A20" s="95"/>
      <c r="B20" s="96"/>
      <c r="C20" s="97"/>
      <c r="D20" s="97"/>
      <c r="E20" s="97"/>
      <c r="F20" s="97"/>
      <c r="G20" s="98"/>
      <c r="H20" s="96"/>
      <c r="I20" s="99"/>
      <c r="J20" s="99"/>
    </row>
    <row r="21" spans="1:10" ht="11.25" hidden="1" customHeight="1" x14ac:dyDescent="0.2">
      <c r="A21" s="95"/>
      <c r="B21" s="96"/>
      <c r="C21" s="97"/>
      <c r="D21" s="97"/>
      <c r="E21" s="97"/>
      <c r="F21" s="97"/>
      <c r="G21" s="98"/>
      <c r="H21" s="96"/>
      <c r="I21" s="99"/>
      <c r="J21" s="99"/>
    </row>
    <row r="22" spans="1:10" ht="11.25" customHeight="1" x14ac:dyDescent="0.2">
      <c r="A22" s="95" t="s">
        <v>274</v>
      </c>
      <c r="B22" s="157">
        <f>SUM(B23:B24)</f>
        <v>0</v>
      </c>
      <c r="C22" s="157">
        <f>SUM(C23:C24)</f>
        <v>0</v>
      </c>
      <c r="D22" s="157">
        <f>SUM(D23:D24)</f>
        <v>0</v>
      </c>
      <c r="E22" s="157">
        <f>SUM(E23:E24)</f>
        <v>0</v>
      </c>
      <c r="F22" s="157">
        <f>SUM(F23:F24)</f>
        <v>0</v>
      </c>
      <c r="G22" s="157">
        <f>B22-C22-D22-E22-F22</f>
        <v>0</v>
      </c>
      <c r="H22" s="157">
        <f>SUM(H23:H24)</f>
        <v>0</v>
      </c>
      <c r="I22" s="157">
        <f>SUM(I23:I24)</f>
        <v>0</v>
      </c>
      <c r="J22" s="157">
        <f>G22-H22</f>
        <v>0</v>
      </c>
    </row>
    <row r="23" spans="1:10" ht="11.25" customHeight="1" x14ac:dyDescent="0.2">
      <c r="A23" s="100" t="s">
        <v>243</v>
      </c>
      <c r="B23" s="157">
        <v>0</v>
      </c>
      <c r="C23" s="157">
        <v>0</v>
      </c>
      <c r="D23" s="157">
        <v>0</v>
      </c>
      <c r="E23" s="157">
        <v>0</v>
      </c>
      <c r="F23" s="157">
        <v>0</v>
      </c>
      <c r="G23" s="157">
        <f>B23-C23-D23-E23-F23</f>
        <v>0</v>
      </c>
      <c r="H23" s="157">
        <v>0</v>
      </c>
      <c r="I23" s="157"/>
      <c r="J23" s="157">
        <f>G23-H23</f>
        <v>0</v>
      </c>
    </row>
    <row r="24" spans="1:10" ht="11.25" customHeight="1" x14ac:dyDescent="0.2">
      <c r="A24" s="100" t="s">
        <v>273</v>
      </c>
      <c r="B24" s="157"/>
      <c r="C24" s="157"/>
      <c r="D24" s="157"/>
      <c r="E24" s="157"/>
      <c r="F24" s="157"/>
      <c r="G24" s="157"/>
      <c r="H24" s="157"/>
      <c r="I24" s="157"/>
      <c r="J24" s="157"/>
    </row>
    <row r="25" spans="1:10" ht="11.25" customHeight="1" x14ac:dyDescent="0.2">
      <c r="A25" s="95" t="s">
        <v>275</v>
      </c>
      <c r="B25" s="157">
        <f>SUM(B26:B36)</f>
        <v>0</v>
      </c>
      <c r="C25" s="157">
        <f>SUM(C26:C36)</f>
        <v>0</v>
      </c>
      <c r="D25" s="157">
        <f>SUM(D26:D36)</f>
        <v>0</v>
      </c>
      <c r="E25" s="157">
        <f>SUM(E26:E36)</f>
        <v>0</v>
      </c>
      <c r="F25" s="157">
        <f>SUM(F26:F36)</f>
        <v>0</v>
      </c>
      <c r="G25" s="157">
        <f t="shared" ref="G25:G37" si="0">B25-C25-D25-E25-F25</f>
        <v>0</v>
      </c>
      <c r="H25" s="157">
        <f>SUM(H26:H36)</f>
        <v>0</v>
      </c>
      <c r="I25" s="157">
        <f>SUM(I26:I36)</f>
        <v>0</v>
      </c>
      <c r="J25" s="157">
        <f t="shared" ref="J25:J37" si="1">G25-H25</f>
        <v>0</v>
      </c>
    </row>
    <row r="26" spans="1:10" ht="11.25" customHeight="1" x14ac:dyDescent="0.2">
      <c r="A26" s="101" t="s">
        <v>238</v>
      </c>
      <c r="B26" s="157">
        <v>0</v>
      </c>
      <c r="C26" s="157">
        <v>0</v>
      </c>
      <c r="D26" s="157">
        <v>0</v>
      </c>
      <c r="E26" s="157">
        <v>0</v>
      </c>
      <c r="F26" s="157">
        <v>0</v>
      </c>
      <c r="G26" s="157">
        <f t="shared" si="0"/>
        <v>0</v>
      </c>
      <c r="H26" s="157">
        <v>0</v>
      </c>
      <c r="I26" s="157"/>
      <c r="J26" s="157">
        <f t="shared" si="1"/>
        <v>0</v>
      </c>
    </row>
    <row r="27" spans="1:10" ht="11.25" customHeight="1" x14ac:dyDescent="0.2">
      <c r="A27" s="101" t="s">
        <v>276</v>
      </c>
      <c r="B27" s="157">
        <v>0</v>
      </c>
      <c r="C27" s="157">
        <v>0</v>
      </c>
      <c r="D27" s="157">
        <v>0</v>
      </c>
      <c r="E27" s="157">
        <v>0</v>
      </c>
      <c r="F27" s="157">
        <v>0</v>
      </c>
      <c r="G27" s="157">
        <f t="shared" si="0"/>
        <v>0</v>
      </c>
      <c r="H27" s="157">
        <v>0</v>
      </c>
      <c r="I27" s="157"/>
      <c r="J27" s="157">
        <f t="shared" si="1"/>
        <v>0</v>
      </c>
    </row>
    <row r="28" spans="1:10" ht="11.25" customHeight="1" x14ac:dyDescent="0.2">
      <c r="A28" s="101" t="s">
        <v>277</v>
      </c>
      <c r="B28" s="157">
        <v>0</v>
      </c>
      <c r="C28" s="157">
        <v>0</v>
      </c>
      <c r="D28" s="157">
        <v>0</v>
      </c>
      <c r="E28" s="157">
        <v>0</v>
      </c>
      <c r="F28" s="157">
        <v>0</v>
      </c>
      <c r="G28" s="157">
        <f t="shared" si="0"/>
        <v>0</v>
      </c>
      <c r="H28" s="157">
        <v>0</v>
      </c>
      <c r="I28" s="157"/>
      <c r="J28" s="157">
        <f t="shared" si="1"/>
        <v>0</v>
      </c>
    </row>
    <row r="29" spans="1:10" ht="11.25" customHeight="1" x14ac:dyDescent="0.2">
      <c r="A29" s="101" t="s">
        <v>239</v>
      </c>
      <c r="B29" s="157">
        <v>0</v>
      </c>
      <c r="C29" s="157">
        <v>0</v>
      </c>
      <c r="D29" s="157">
        <v>0</v>
      </c>
      <c r="E29" s="157">
        <v>0</v>
      </c>
      <c r="F29" s="157">
        <v>0</v>
      </c>
      <c r="G29" s="157">
        <f t="shared" si="0"/>
        <v>0</v>
      </c>
      <c r="H29" s="157">
        <v>0</v>
      </c>
      <c r="I29" s="157"/>
      <c r="J29" s="157">
        <f t="shared" si="1"/>
        <v>0</v>
      </c>
    </row>
    <row r="30" spans="1:10" ht="11.25" customHeight="1" x14ac:dyDescent="0.2">
      <c r="A30" s="101" t="s">
        <v>240</v>
      </c>
      <c r="B30" s="157">
        <v>0</v>
      </c>
      <c r="C30" s="157">
        <v>0</v>
      </c>
      <c r="D30" s="157">
        <v>0</v>
      </c>
      <c r="E30" s="157">
        <v>0</v>
      </c>
      <c r="F30" s="157">
        <v>0</v>
      </c>
      <c r="G30" s="157">
        <f t="shared" si="0"/>
        <v>0</v>
      </c>
      <c r="H30" s="157">
        <v>0</v>
      </c>
      <c r="I30" s="157"/>
      <c r="J30" s="157">
        <f t="shared" si="1"/>
        <v>0</v>
      </c>
    </row>
    <row r="31" spans="1:10" ht="11.25" customHeight="1" x14ac:dyDescent="0.2">
      <c r="A31" s="101" t="s">
        <v>278</v>
      </c>
      <c r="B31" s="157">
        <v>0</v>
      </c>
      <c r="C31" s="157">
        <v>0</v>
      </c>
      <c r="D31" s="157">
        <v>0</v>
      </c>
      <c r="E31" s="157">
        <v>0</v>
      </c>
      <c r="F31" s="157">
        <v>0</v>
      </c>
      <c r="G31" s="157">
        <f t="shared" si="0"/>
        <v>0</v>
      </c>
      <c r="H31" s="157">
        <v>0</v>
      </c>
      <c r="I31" s="157"/>
      <c r="J31" s="157">
        <f t="shared" si="1"/>
        <v>0</v>
      </c>
    </row>
    <row r="32" spans="1:10" ht="11.25" customHeight="1" x14ac:dyDescent="0.2">
      <c r="A32" s="101" t="s">
        <v>279</v>
      </c>
      <c r="B32" s="157">
        <v>0</v>
      </c>
      <c r="C32" s="157">
        <v>0</v>
      </c>
      <c r="D32" s="157">
        <v>0</v>
      </c>
      <c r="E32" s="157">
        <v>0</v>
      </c>
      <c r="F32" s="157">
        <v>0</v>
      </c>
      <c r="G32" s="157">
        <f t="shared" si="0"/>
        <v>0</v>
      </c>
      <c r="H32" s="157">
        <v>0</v>
      </c>
      <c r="I32" s="157"/>
      <c r="J32" s="157">
        <f t="shared" si="1"/>
        <v>0</v>
      </c>
    </row>
    <row r="33" spans="1:12" ht="11.25" customHeight="1" x14ac:dyDescent="0.2">
      <c r="A33" s="101" t="s">
        <v>280</v>
      </c>
      <c r="B33" s="157"/>
      <c r="C33" s="157"/>
      <c r="D33" s="157"/>
      <c r="E33" s="157"/>
      <c r="F33" s="157"/>
      <c r="G33" s="157">
        <f t="shared" si="0"/>
        <v>0</v>
      </c>
      <c r="H33" s="157"/>
      <c r="I33" s="157"/>
      <c r="J33" s="157">
        <f t="shared" si="1"/>
        <v>0</v>
      </c>
    </row>
    <row r="34" spans="1:12" ht="11.25" customHeight="1" x14ac:dyDescent="0.2">
      <c r="A34" s="101" t="s">
        <v>241</v>
      </c>
      <c r="B34" s="157">
        <v>0</v>
      </c>
      <c r="C34" s="157">
        <v>0</v>
      </c>
      <c r="D34" s="157">
        <v>0</v>
      </c>
      <c r="E34" s="157">
        <v>0</v>
      </c>
      <c r="F34" s="157">
        <v>0</v>
      </c>
      <c r="G34" s="157">
        <f t="shared" si="0"/>
        <v>0</v>
      </c>
      <c r="H34" s="157">
        <v>0</v>
      </c>
      <c r="I34" s="157"/>
      <c r="J34" s="157">
        <f t="shared" si="1"/>
        <v>0</v>
      </c>
    </row>
    <row r="35" spans="1:12" ht="11.25" customHeight="1" x14ac:dyDescent="0.2">
      <c r="A35" s="101" t="s">
        <v>242</v>
      </c>
      <c r="B35" s="157">
        <v>0</v>
      </c>
      <c r="C35" s="157">
        <v>0</v>
      </c>
      <c r="D35" s="157">
        <v>0</v>
      </c>
      <c r="E35" s="157">
        <v>0</v>
      </c>
      <c r="F35" s="157">
        <v>0</v>
      </c>
      <c r="G35" s="157">
        <f t="shared" si="0"/>
        <v>0</v>
      </c>
      <c r="H35" s="157">
        <v>0</v>
      </c>
      <c r="I35" s="157"/>
      <c r="J35" s="157">
        <f t="shared" si="1"/>
        <v>0</v>
      </c>
    </row>
    <row r="36" spans="1:12" ht="11.25" customHeight="1" x14ac:dyDescent="0.2">
      <c r="A36" s="100" t="s">
        <v>281</v>
      </c>
      <c r="B36" s="157">
        <v>0</v>
      </c>
      <c r="C36" s="157">
        <v>0</v>
      </c>
      <c r="D36" s="157">
        <v>0</v>
      </c>
      <c r="E36" s="157">
        <v>0</v>
      </c>
      <c r="F36" s="157">
        <v>0</v>
      </c>
      <c r="G36" s="157">
        <f t="shared" si="0"/>
        <v>0</v>
      </c>
      <c r="H36" s="157">
        <v>0</v>
      </c>
      <c r="I36" s="157"/>
      <c r="J36" s="157">
        <f t="shared" si="1"/>
        <v>0</v>
      </c>
    </row>
    <row r="37" spans="1:12" s="102" customFormat="1" ht="11.25" customHeight="1" x14ac:dyDescent="0.15">
      <c r="A37" s="164" t="s">
        <v>244</v>
      </c>
      <c r="B37" s="158">
        <f>B22+B25</f>
        <v>0</v>
      </c>
      <c r="C37" s="158">
        <f>C22+C25</f>
        <v>0</v>
      </c>
      <c r="D37" s="158">
        <f>D22+D25</f>
        <v>0</v>
      </c>
      <c r="E37" s="158">
        <f>E22+E25</f>
        <v>0</v>
      </c>
      <c r="F37" s="158">
        <f>F22+F25</f>
        <v>0</v>
      </c>
      <c r="G37" s="158">
        <f t="shared" si="0"/>
        <v>0</v>
      </c>
      <c r="H37" s="158">
        <f>H22+H25</f>
        <v>0</v>
      </c>
      <c r="I37" s="158">
        <f>I22+I25</f>
        <v>0</v>
      </c>
      <c r="J37" s="158">
        <f t="shared" si="1"/>
        <v>0</v>
      </c>
    </row>
    <row r="38" spans="1:12" ht="11.25" customHeight="1" x14ac:dyDescent="0.2">
      <c r="A38" s="248" t="s">
        <v>325</v>
      </c>
      <c r="B38" s="248"/>
      <c r="C38" s="248"/>
      <c r="D38" s="248"/>
      <c r="E38" s="248"/>
      <c r="F38" s="248"/>
      <c r="G38" s="248"/>
      <c r="H38" s="248"/>
      <c r="I38" s="248"/>
      <c r="J38" s="248"/>
    </row>
    <row r="39" spans="1:12" ht="12.75" x14ac:dyDescent="0.2">
      <c r="A39" s="233" t="s">
        <v>116</v>
      </c>
      <c r="B39" s="233"/>
      <c r="C39" s="233"/>
      <c r="D39" s="103"/>
      <c r="E39" s="103"/>
      <c r="F39" s="103"/>
      <c r="G39" s="103"/>
      <c r="H39" s="103"/>
      <c r="I39" s="86"/>
      <c r="J39" s="86"/>
    </row>
    <row r="40" spans="1:12" ht="12.75" x14ac:dyDescent="0.2">
      <c r="A40" s="104"/>
      <c r="B40" s="105"/>
      <c r="C40" s="18"/>
      <c r="D40" s="18"/>
      <c r="E40" s="18"/>
      <c r="F40" s="18"/>
      <c r="G40" s="18"/>
      <c r="H40" s="18"/>
      <c r="I40" s="86"/>
      <c r="J40" s="86"/>
    </row>
    <row r="41" spans="1:12" ht="11.25" customHeight="1" x14ac:dyDescent="0.2">
      <c r="A41" s="18"/>
      <c r="B41" s="18"/>
      <c r="C41" s="18"/>
      <c r="D41" s="18"/>
      <c r="E41" s="18"/>
      <c r="F41" s="18"/>
      <c r="G41" s="18"/>
      <c r="H41" s="18"/>
      <c r="I41" s="86"/>
      <c r="J41" s="86"/>
    </row>
    <row r="42" spans="1:12" ht="11.25" customHeight="1" x14ac:dyDescent="0.2">
      <c r="A42" s="18"/>
      <c r="B42" s="18"/>
      <c r="C42" s="18"/>
      <c r="D42" s="18"/>
      <c r="E42" s="18"/>
      <c r="F42" s="18"/>
      <c r="G42" s="18"/>
      <c r="H42" s="18"/>
      <c r="I42" s="86"/>
      <c r="J42" s="86"/>
    </row>
    <row r="43" spans="1:12" s="119" customFormat="1" ht="11.25" customHeight="1" x14ac:dyDescent="0.2">
      <c r="A43" s="149" t="s">
        <v>315</v>
      </c>
      <c r="C43" s="149"/>
      <c r="D43" s="149" t="s">
        <v>317</v>
      </c>
      <c r="E43" s="149"/>
      <c r="F43" s="149"/>
      <c r="G43" s="149"/>
      <c r="H43" s="234" t="s">
        <v>319</v>
      </c>
      <c r="I43" s="234"/>
      <c r="J43" s="234"/>
      <c r="K43" s="121"/>
      <c r="L43" s="121"/>
    </row>
    <row r="44" spans="1:12" s="119" customFormat="1" ht="11.25" customHeight="1" x14ac:dyDescent="0.2">
      <c r="A44" s="149" t="s">
        <v>316</v>
      </c>
      <c r="C44" s="149"/>
      <c r="D44" s="149" t="s">
        <v>318</v>
      </c>
      <c r="E44" s="149"/>
      <c r="F44" s="149"/>
      <c r="G44" s="149"/>
      <c r="H44" s="234" t="s">
        <v>320</v>
      </c>
      <c r="I44" s="234"/>
      <c r="J44" s="234"/>
      <c r="K44" s="121"/>
      <c r="L44" s="121"/>
    </row>
    <row r="45" spans="1:12" s="119" customFormat="1" ht="11.25" customHeight="1" x14ac:dyDescent="0.2">
      <c r="A45" s="122"/>
      <c r="C45" s="149"/>
      <c r="D45" s="149" t="s">
        <v>328</v>
      </c>
      <c r="E45" s="149"/>
      <c r="F45" s="149"/>
      <c r="G45" s="149"/>
      <c r="H45" s="234" t="s">
        <v>329</v>
      </c>
      <c r="I45" s="234"/>
      <c r="J45" s="234"/>
      <c r="K45" s="121"/>
      <c r="L45" s="121"/>
    </row>
  </sheetData>
  <mergeCells count="16">
    <mergeCell ref="A39:C39"/>
    <mergeCell ref="H43:J43"/>
    <mergeCell ref="H44:J44"/>
    <mergeCell ref="H45:J45"/>
    <mergeCell ref="A14:C14"/>
    <mergeCell ref="I15:I18"/>
    <mergeCell ref="A15:A18"/>
    <mergeCell ref="B15:B17"/>
    <mergeCell ref="H15:H17"/>
    <mergeCell ref="C15:F15"/>
    <mergeCell ref="G15:G17"/>
    <mergeCell ref="C16:D16"/>
    <mergeCell ref="E16:E17"/>
    <mergeCell ref="F16:F17"/>
    <mergeCell ref="J15:J17"/>
    <mergeCell ref="A38:J38"/>
  </mergeCells>
  <pageMargins left="0.39370078740157483" right="0.39370078740157483" top="0.98425196850393704" bottom="0.98425196850393704" header="0" footer="0.19685039370078741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L84"/>
  <sheetViews>
    <sheetView showGridLines="0" workbookViewId="0"/>
  </sheetViews>
  <sheetFormatPr defaultRowHeight="11.25" customHeight="1" x14ac:dyDescent="0.2"/>
  <cols>
    <col min="1" max="1" width="63.140625" style="5" bestFit="1" customWidth="1"/>
    <col min="2" max="2" width="41.85546875" style="5" customWidth="1"/>
    <col min="3" max="3" width="41.5703125" style="5" customWidth="1"/>
    <col min="4" max="16384" width="9.140625" style="5"/>
  </cols>
  <sheetData>
    <row r="1" spans="1:3" s="7" customFormat="1" ht="12.75" x14ac:dyDescent="0.2"/>
    <row r="2" spans="1:3" s="7" customFormat="1" ht="25.5" customHeight="1" x14ac:dyDescent="0.35">
      <c r="A2" s="35" t="s">
        <v>310</v>
      </c>
    </row>
    <row r="3" spans="1:3" s="7" customFormat="1" ht="15.75" customHeight="1" x14ac:dyDescent="0.25">
      <c r="A3" s="36" t="s">
        <v>311</v>
      </c>
    </row>
    <row r="4" spans="1:3" s="7" customFormat="1" ht="15.75" customHeight="1" x14ac:dyDescent="0.25">
      <c r="A4" s="36" t="s">
        <v>312</v>
      </c>
    </row>
    <row r="5" spans="1:3" s="7" customFormat="1" ht="15.75" customHeight="1" x14ac:dyDescent="0.25">
      <c r="A5" s="36" t="s">
        <v>313</v>
      </c>
    </row>
    <row r="6" spans="1:3" s="7" customFormat="1" ht="15.75" x14ac:dyDescent="0.25">
      <c r="A6" s="4" t="s">
        <v>69</v>
      </c>
      <c r="B6" s="5"/>
      <c r="C6" s="5"/>
    </row>
    <row r="7" spans="1:3" s="7" customFormat="1" ht="12.75" x14ac:dyDescent="0.2">
      <c r="A7" s="6"/>
    </row>
    <row r="8" spans="1:3" ht="12.75" x14ac:dyDescent="0.2">
      <c r="A8" s="103" t="s">
        <v>310</v>
      </c>
      <c r="B8" s="9"/>
      <c r="C8" s="9"/>
    </row>
    <row r="9" spans="1:3" s="7" customFormat="1" ht="12.75" x14ac:dyDescent="0.2">
      <c r="A9" s="9" t="s">
        <v>0</v>
      </c>
      <c r="B9" s="9"/>
      <c r="C9" s="9"/>
    </row>
    <row r="10" spans="1:3" s="7" customFormat="1" ht="12.75" x14ac:dyDescent="0.2">
      <c r="A10" s="10" t="s">
        <v>70</v>
      </c>
      <c r="B10" s="9"/>
      <c r="C10" s="9"/>
    </row>
    <row r="11" spans="1:3" s="7" customFormat="1" ht="12.75" x14ac:dyDescent="0.2">
      <c r="A11" s="9" t="s">
        <v>3</v>
      </c>
      <c r="B11" s="10"/>
      <c r="C11" s="10"/>
    </row>
    <row r="12" spans="1:3" s="7" customFormat="1" ht="12.75" x14ac:dyDescent="0.2">
      <c r="A12" s="103" t="s">
        <v>314</v>
      </c>
      <c r="B12" s="107" t="s">
        <v>303</v>
      </c>
      <c r="C12" s="9"/>
    </row>
    <row r="13" spans="1:3" s="6" customFormat="1" ht="12.75" hidden="1" customHeight="1" x14ac:dyDescent="0.2">
      <c r="A13" s="9"/>
      <c r="B13" s="10"/>
      <c r="C13" s="10"/>
    </row>
    <row r="14" spans="1:3" s="6" customFormat="1" ht="12.75" hidden="1" customHeight="1" x14ac:dyDescent="0.2">
      <c r="A14" s="9"/>
      <c r="B14" s="9"/>
      <c r="C14" s="9"/>
    </row>
    <row r="15" spans="1:3" s="6" customFormat="1" ht="12.75" x14ac:dyDescent="0.2">
      <c r="B15" s="9"/>
      <c r="C15" s="9"/>
    </row>
    <row r="16" spans="1:3" s="6" customFormat="1" ht="12.75" hidden="1" customHeight="1" x14ac:dyDescent="0.2">
      <c r="A16" s="9"/>
      <c r="B16" s="9"/>
      <c r="C16" s="9"/>
    </row>
    <row r="17" spans="1:3" s="7" customFormat="1" ht="12.75" hidden="1" customHeight="1" x14ac:dyDescent="0.2">
      <c r="A17" s="69"/>
      <c r="B17" s="69"/>
      <c r="C17" s="69"/>
    </row>
    <row r="18" spans="1:3" s="7" customFormat="1" ht="12.75" x14ac:dyDescent="0.2">
      <c r="A18" s="7" t="s">
        <v>113</v>
      </c>
      <c r="B18" s="11">
        <v>1</v>
      </c>
    </row>
    <row r="19" spans="1:3" ht="11.25" customHeight="1" x14ac:dyDescent="0.2">
      <c r="A19" s="147" t="s">
        <v>127</v>
      </c>
      <c r="B19" s="143" t="s">
        <v>304</v>
      </c>
      <c r="C19" s="165"/>
    </row>
    <row r="20" spans="1:3" ht="11.25" customHeight="1" x14ac:dyDescent="0.2">
      <c r="A20" s="23" t="s">
        <v>237</v>
      </c>
      <c r="B20" s="266">
        <f>'RGF-Anexo 01'!B47</f>
        <v>1447392154.3599999</v>
      </c>
      <c r="C20" s="86"/>
    </row>
    <row r="21" spans="1:3" ht="11.25" customHeight="1" x14ac:dyDescent="0.2">
      <c r="A21" s="64" t="s">
        <v>305</v>
      </c>
      <c r="B21" s="157">
        <f>'RGF-Anexo 01'!B47-'RGF-Anexo 01'!B48</f>
        <v>1441739807.5599999</v>
      </c>
      <c r="C21" s="86"/>
    </row>
    <row r="22" spans="1:3" ht="11.25" customHeight="1" x14ac:dyDescent="0.2">
      <c r="A22" s="65" t="s">
        <v>306</v>
      </c>
      <c r="B22" s="267">
        <f>'RGF-Anexo 01'!B50</f>
        <v>1441739807.5599999</v>
      </c>
      <c r="C22" s="86"/>
    </row>
    <row r="23" spans="1:3" ht="11.25" hidden="1" customHeight="1" x14ac:dyDescent="0.2">
      <c r="A23" s="18"/>
      <c r="B23" s="18"/>
      <c r="C23" s="105"/>
    </row>
    <row r="24" spans="1:3" ht="11.25" hidden="1" customHeight="1" x14ac:dyDescent="0.2">
      <c r="A24" s="18"/>
      <c r="B24" s="18"/>
      <c r="C24" s="105"/>
    </row>
    <row r="25" spans="1:3" ht="11.25" hidden="1" customHeight="1" x14ac:dyDescent="0.2">
      <c r="A25" s="18"/>
      <c r="B25" s="18"/>
      <c r="C25" s="105"/>
    </row>
    <row r="26" spans="1:3" ht="11.25" hidden="1" customHeight="1" x14ac:dyDescent="0.2">
      <c r="A26" s="18"/>
      <c r="B26" s="18"/>
      <c r="C26" s="105"/>
    </row>
    <row r="27" spans="1:3" ht="11.25" hidden="1" customHeight="1" x14ac:dyDescent="0.2">
      <c r="A27" s="18"/>
      <c r="B27" s="18"/>
      <c r="C27" s="105"/>
    </row>
    <row r="28" spans="1:3" ht="11.25" hidden="1" customHeight="1" x14ac:dyDescent="0.2">
      <c r="A28" s="18"/>
      <c r="B28" s="18"/>
      <c r="C28" s="105"/>
    </row>
    <row r="29" spans="1:3" ht="11.25" customHeight="1" x14ac:dyDescent="0.2">
      <c r="A29" s="86"/>
      <c r="B29" s="86"/>
      <c r="C29" s="109"/>
    </row>
    <row r="30" spans="1:3" ht="11.25" customHeight="1" x14ac:dyDescent="0.2">
      <c r="A30" s="166" t="s">
        <v>14</v>
      </c>
      <c r="B30" s="139" t="s">
        <v>2</v>
      </c>
      <c r="C30" s="167" t="s">
        <v>7</v>
      </c>
    </row>
    <row r="31" spans="1:3" ht="11.25" customHeight="1" x14ac:dyDescent="0.2">
      <c r="A31" s="110" t="s">
        <v>53</v>
      </c>
      <c r="B31" s="266">
        <f>'RGF-Anexo 01'!B51</f>
        <v>498109773.64000005</v>
      </c>
      <c r="C31" s="268">
        <f>'RGF-Anexo 01'!C51</f>
        <v>34.549214152795081</v>
      </c>
    </row>
    <row r="32" spans="1:3" ht="11.25" customHeight="1" x14ac:dyDescent="0.2">
      <c r="A32" s="111" t="s">
        <v>31</v>
      </c>
      <c r="B32" s="157">
        <f>'RGF-Anexo 01'!B52</f>
        <v>778539496.08000004</v>
      </c>
      <c r="C32" s="269">
        <f>'RGF-Anexo 01'!C52</f>
        <v>53.999999999833534</v>
      </c>
    </row>
    <row r="33" spans="1:3" ht="11.25" customHeight="1" x14ac:dyDescent="0.2">
      <c r="A33" s="111" t="s">
        <v>39</v>
      </c>
      <c r="B33" s="157">
        <f>'RGF-Anexo 01'!B53</f>
        <v>739612521.27999997</v>
      </c>
      <c r="C33" s="269">
        <f>'RGF-Anexo 01'!C53</f>
        <v>51.300000000119304</v>
      </c>
    </row>
    <row r="34" spans="1:3" ht="11.25" customHeight="1" x14ac:dyDescent="0.2">
      <c r="A34" s="112" t="s">
        <v>271</v>
      </c>
      <c r="B34" s="267">
        <f>'RGF-Anexo 01'!B54</f>
        <v>700685546.47000003</v>
      </c>
      <c r="C34" s="270">
        <f>'RGF-Anexo 01'!C54</f>
        <v>48.599999999711464</v>
      </c>
    </row>
    <row r="35" spans="1:3" ht="11.25" hidden="1" customHeight="1" x14ac:dyDescent="0.2">
      <c r="A35" s="18"/>
      <c r="B35" s="113"/>
      <c r="C35" s="113"/>
    </row>
    <row r="36" spans="1:3" ht="11.25" hidden="1" customHeight="1" x14ac:dyDescent="0.2">
      <c r="A36" s="18"/>
      <c r="B36" s="113"/>
      <c r="C36" s="113"/>
    </row>
    <row r="37" spans="1:3" ht="11.25" hidden="1" customHeight="1" x14ac:dyDescent="0.2">
      <c r="A37" s="18"/>
      <c r="B37" s="113"/>
      <c r="C37" s="113"/>
    </row>
    <row r="38" spans="1:3" ht="11.25" hidden="1" customHeight="1" x14ac:dyDescent="0.2">
      <c r="A38" s="18"/>
      <c r="B38" s="113"/>
      <c r="C38" s="113"/>
    </row>
    <row r="39" spans="1:3" ht="11.25" hidden="1" customHeight="1" x14ac:dyDescent="0.2">
      <c r="A39" s="18"/>
      <c r="B39" s="113"/>
      <c r="C39" s="113"/>
    </row>
    <row r="40" spans="1:3" ht="11.25" hidden="1" customHeight="1" x14ac:dyDescent="0.2">
      <c r="A40" s="18"/>
      <c r="B40" s="113"/>
      <c r="C40" s="113"/>
    </row>
    <row r="41" spans="1:3" ht="11.25" customHeight="1" x14ac:dyDescent="0.2">
      <c r="A41" s="18"/>
      <c r="B41" s="18"/>
      <c r="C41" s="18"/>
    </row>
    <row r="42" spans="1:3" ht="11.25" customHeight="1" x14ac:dyDescent="0.2">
      <c r="A42" s="148" t="s">
        <v>73</v>
      </c>
      <c r="B42" s="142" t="s">
        <v>2</v>
      </c>
      <c r="C42" s="143" t="s">
        <v>7</v>
      </c>
    </row>
    <row r="43" spans="1:3" ht="11.25" customHeight="1" x14ac:dyDescent="0.2">
      <c r="A43" s="64" t="s">
        <v>8</v>
      </c>
      <c r="B43" s="253">
        <f>IF(A12="Período: 1º Quadrimestre",'RGF-Anexo 02'!C46,IF(A12="Período: 2º Quadrimestre",'RGF-Anexo 02'!D46,IF(A12="Período: 3º Quadrimestre",'RGF-Anexo 02'!E46,IF(A12="Período: 1º Semestre",'RGF-Anexo 02'!C47,IF(A12="Período: 1º Trimestre",'RGF-Anexo 02'!C47,IF(A12="Período: 1º Bimestre",'RGF-Anexo 02'!C47,IF(A12="Período: Janeiro",'RGF-Anexo 02'!C47,'RGF-Anexo 02'!D47)))))))</f>
        <v>-676801010.19999993</v>
      </c>
      <c r="C43" s="157">
        <f>IF(B21&gt;0,B43*100/B21,0)</f>
        <v>-46.943353207775942</v>
      </c>
    </row>
    <row r="44" spans="1:3" ht="11.25" customHeight="1" x14ac:dyDescent="0.2">
      <c r="A44" s="65" t="s">
        <v>13</v>
      </c>
      <c r="B44" s="271">
        <f>ROUND(B21*1.2,2)</f>
        <v>1730087769.0699999</v>
      </c>
      <c r="C44" s="267">
        <f>IF(B21&gt;0,B44*100/B21,0)</f>
        <v>119.99999999986129</v>
      </c>
    </row>
    <row r="45" spans="1:3" ht="11.25" hidden="1" customHeight="1" x14ac:dyDescent="0.2">
      <c r="A45" s="18"/>
      <c r="B45" s="113"/>
      <c r="C45" s="113"/>
    </row>
    <row r="46" spans="1:3" ht="11.25" hidden="1" customHeight="1" x14ac:dyDescent="0.2">
      <c r="A46" s="18"/>
      <c r="B46" s="113"/>
      <c r="C46" s="113"/>
    </row>
    <row r="47" spans="1:3" ht="11.25" hidden="1" customHeight="1" x14ac:dyDescent="0.2">
      <c r="A47" s="18"/>
      <c r="B47" s="113"/>
      <c r="C47" s="113"/>
    </row>
    <row r="48" spans="1:3" ht="11.25" hidden="1" customHeight="1" x14ac:dyDescent="0.2">
      <c r="A48" s="18"/>
      <c r="B48" s="113"/>
      <c r="C48" s="113"/>
    </row>
    <row r="49" spans="1:3" ht="11.25" hidden="1" customHeight="1" x14ac:dyDescent="0.2">
      <c r="A49" s="18"/>
      <c r="B49" s="113"/>
      <c r="C49" s="113"/>
    </row>
    <row r="50" spans="1:3" ht="11.25" hidden="1" customHeight="1" x14ac:dyDescent="0.2">
      <c r="A50" s="18"/>
      <c r="B50" s="113"/>
      <c r="C50" s="113"/>
    </row>
    <row r="51" spans="1:3" ht="11.25" customHeight="1" x14ac:dyDescent="0.2">
      <c r="A51" s="18"/>
      <c r="B51" s="18"/>
      <c r="C51" s="18"/>
    </row>
    <row r="52" spans="1:3" ht="11.25" customHeight="1" x14ac:dyDescent="0.2">
      <c r="A52" s="148" t="s">
        <v>15</v>
      </c>
      <c r="B52" s="142" t="s">
        <v>2</v>
      </c>
      <c r="C52" s="143" t="s">
        <v>7</v>
      </c>
    </row>
    <row r="53" spans="1:3" ht="11.25" customHeight="1" x14ac:dyDescent="0.2">
      <c r="A53" s="64" t="s">
        <v>83</v>
      </c>
      <c r="B53" s="272">
        <f>IF(A12="Período: 1º Quadrimestre",'RGF-Anexo 03'!C32,IF(A12="Período: 2º Quadrimestre",'RGF-Anexo 03'!D32,IF(A12="Período: 3º Quadrimestre",'RGF-Anexo 03'!E32,IF(A12="Período: 1º Semestre",'RGF-Anexo 03'!C32,IF(A12="Período: 1º Trimestre",'RGF-Anexo 03'!C32,IF(A12="Período: 1º Bimestre",'RGF-Anexo 02'!C32,IF(A12="Período: Janeiro",'RGF-Anexo 02'!C32,D32)))))))</f>
        <v>0</v>
      </c>
      <c r="C53" s="157">
        <f>IF(B21&gt;0,B53*100/B21,0)</f>
        <v>0</v>
      </c>
    </row>
    <row r="54" spans="1:3" ht="11.25" customHeight="1" x14ac:dyDescent="0.2">
      <c r="A54" s="65" t="s">
        <v>13</v>
      </c>
      <c r="B54" s="271">
        <f>ROUND(B21*0.22,2)</f>
        <v>317182757.66000003</v>
      </c>
      <c r="C54" s="267">
        <f>IF(B21&gt;0,B54*100/B21,0)</f>
        <v>21.999999999778048</v>
      </c>
    </row>
    <row r="55" spans="1:3" ht="11.25" hidden="1" customHeight="1" x14ac:dyDescent="0.2">
      <c r="A55" s="18"/>
      <c r="B55" s="113"/>
      <c r="C55" s="113"/>
    </row>
    <row r="56" spans="1:3" ht="11.25" hidden="1" customHeight="1" x14ac:dyDescent="0.2">
      <c r="A56" s="18"/>
      <c r="B56" s="113"/>
      <c r="C56" s="113"/>
    </row>
    <row r="57" spans="1:3" ht="11.25" hidden="1" customHeight="1" x14ac:dyDescent="0.2">
      <c r="A57" s="18"/>
      <c r="B57" s="113"/>
      <c r="C57" s="113"/>
    </row>
    <row r="58" spans="1:3" ht="11.25" hidden="1" customHeight="1" x14ac:dyDescent="0.2">
      <c r="A58" s="18"/>
      <c r="B58" s="113"/>
      <c r="C58" s="113"/>
    </row>
    <row r="59" spans="1:3" ht="11.25" hidden="1" customHeight="1" x14ac:dyDescent="0.2">
      <c r="A59" s="18"/>
      <c r="B59" s="113"/>
      <c r="C59" s="113"/>
    </row>
    <row r="60" spans="1:3" ht="11.25" hidden="1" customHeight="1" x14ac:dyDescent="0.2">
      <c r="A60" s="18"/>
      <c r="B60" s="113"/>
      <c r="C60" s="113"/>
    </row>
    <row r="61" spans="1:3" ht="11.25" customHeight="1" x14ac:dyDescent="0.2">
      <c r="A61" s="18"/>
      <c r="B61" s="18"/>
      <c r="C61" s="18"/>
    </row>
    <row r="62" spans="1:3" ht="11.25" customHeight="1" x14ac:dyDescent="0.2">
      <c r="A62" s="148" t="s">
        <v>1</v>
      </c>
      <c r="B62" s="142" t="s">
        <v>2</v>
      </c>
      <c r="C62" s="143" t="s">
        <v>7</v>
      </c>
    </row>
    <row r="63" spans="1:3" ht="11.25" customHeight="1" x14ac:dyDescent="0.2">
      <c r="A63" s="64" t="s">
        <v>16</v>
      </c>
      <c r="B63" s="272">
        <f>'RGF-Anexo 04'!B50</f>
        <v>0</v>
      </c>
      <c r="C63" s="157">
        <f>'RGF-Anexo 04'!C50</f>
        <v>0</v>
      </c>
    </row>
    <row r="64" spans="1:3" ht="11.25" customHeight="1" x14ac:dyDescent="0.2">
      <c r="A64" s="64" t="s">
        <v>55</v>
      </c>
      <c r="B64" s="272">
        <f>'RGF-Anexo 04'!B51</f>
        <v>230678369.21000001</v>
      </c>
      <c r="C64" s="157">
        <f>'RGF-Anexo 04'!C51</f>
        <v>16.000000000027743</v>
      </c>
    </row>
    <row r="65" spans="1:12" ht="11.25" customHeight="1" x14ac:dyDescent="0.2">
      <c r="A65" s="64" t="s">
        <v>17</v>
      </c>
      <c r="B65" s="272">
        <f>'RGF-Anexo 04'!B53</f>
        <v>0</v>
      </c>
      <c r="C65" s="157">
        <f>'RGF-Anexo 04'!C53</f>
        <v>0</v>
      </c>
      <c r="D65" s="86"/>
    </row>
    <row r="66" spans="1:12" ht="11.25" customHeight="1" x14ac:dyDescent="0.2">
      <c r="A66" s="65" t="s">
        <v>32</v>
      </c>
      <c r="B66" s="271">
        <f>'RGF-Anexo 04'!B54</f>
        <v>100921786.53</v>
      </c>
      <c r="C66" s="267">
        <f>'RGF-Anexo 04'!C54</f>
        <v>7.0000000000554881</v>
      </c>
      <c r="D66" s="86"/>
    </row>
    <row r="67" spans="1:12" ht="11.25" hidden="1" customHeight="1" x14ac:dyDescent="0.2">
      <c r="A67" s="18"/>
      <c r="B67" s="18"/>
      <c r="C67" s="18"/>
      <c r="D67" s="86"/>
    </row>
    <row r="68" spans="1:12" ht="11.25" hidden="1" customHeight="1" x14ac:dyDescent="0.2">
      <c r="A68" s="18"/>
      <c r="B68" s="18"/>
      <c r="C68" s="18"/>
      <c r="D68" s="86"/>
    </row>
    <row r="69" spans="1:12" ht="11.25" hidden="1" customHeight="1" x14ac:dyDescent="0.2">
      <c r="A69" s="18"/>
      <c r="B69" s="18"/>
      <c r="C69" s="18"/>
      <c r="D69" s="86"/>
    </row>
    <row r="70" spans="1:12" ht="11.25" hidden="1" customHeight="1" x14ac:dyDescent="0.2">
      <c r="A70" s="18"/>
      <c r="B70" s="18"/>
      <c r="C70" s="18"/>
      <c r="D70" s="86"/>
    </row>
    <row r="71" spans="1:12" ht="11.25" hidden="1" customHeight="1" x14ac:dyDescent="0.2">
      <c r="A71" s="18"/>
      <c r="B71" s="18"/>
      <c r="C71" s="18"/>
      <c r="D71" s="86"/>
    </row>
    <row r="72" spans="1:12" ht="11.25" customHeight="1" x14ac:dyDescent="0.2">
      <c r="A72" s="18"/>
      <c r="B72" s="18"/>
      <c r="C72" s="18"/>
      <c r="D72" s="86"/>
    </row>
    <row r="73" spans="1:12" ht="27" customHeight="1" x14ac:dyDescent="0.2">
      <c r="A73" s="215" t="s">
        <v>4</v>
      </c>
      <c r="B73" s="241" t="s">
        <v>85</v>
      </c>
      <c r="C73" s="241" t="s">
        <v>283</v>
      </c>
      <c r="D73" s="18"/>
    </row>
    <row r="74" spans="1:12" ht="11.25" customHeight="1" x14ac:dyDescent="0.2">
      <c r="A74" s="216"/>
      <c r="B74" s="249"/>
      <c r="C74" s="249" t="s">
        <v>38</v>
      </c>
      <c r="D74" s="18"/>
    </row>
    <row r="75" spans="1:12" ht="11.25" customHeight="1" x14ac:dyDescent="0.2">
      <c r="A75" s="66" t="s">
        <v>84</v>
      </c>
      <c r="B75" s="114"/>
      <c r="C75" s="108"/>
      <c r="D75" s="86"/>
    </row>
    <row r="76" spans="1:12" s="18" customFormat="1" ht="11.25" customHeight="1" x14ac:dyDescent="0.2">
      <c r="A76" s="212" t="s">
        <v>325</v>
      </c>
      <c r="B76" s="212"/>
      <c r="C76" s="212"/>
      <c r="D76" s="86"/>
    </row>
    <row r="77" spans="1:12" ht="11.25" customHeight="1" x14ac:dyDescent="0.2">
      <c r="A77" s="18"/>
      <c r="B77" s="18"/>
      <c r="C77" s="18"/>
      <c r="D77" s="18"/>
    </row>
    <row r="78" spans="1:12" ht="11.25" customHeight="1" x14ac:dyDescent="0.2">
      <c r="A78" s="18"/>
      <c r="B78" s="18"/>
      <c r="C78" s="18"/>
      <c r="D78" s="18"/>
    </row>
    <row r="79" spans="1:12" ht="11.25" customHeight="1" x14ac:dyDescent="0.2">
      <c r="A79" s="18"/>
      <c r="B79" s="18"/>
      <c r="C79" s="18"/>
      <c r="D79" s="18"/>
    </row>
    <row r="80" spans="1:12" s="119" customFormat="1" ht="11.25" customHeight="1" x14ac:dyDescent="0.2">
      <c r="A80" s="149" t="s">
        <v>315</v>
      </c>
      <c r="B80" s="149" t="s">
        <v>317</v>
      </c>
      <c r="C80" s="149" t="s">
        <v>319</v>
      </c>
      <c r="E80" s="149"/>
      <c r="I80" s="149"/>
      <c r="K80" s="121"/>
      <c r="L80" s="121"/>
    </row>
    <row r="81" spans="1:12" s="119" customFormat="1" ht="11.25" customHeight="1" x14ac:dyDescent="0.2">
      <c r="A81" s="149" t="s">
        <v>316</v>
      </c>
      <c r="B81" s="149" t="s">
        <v>318</v>
      </c>
      <c r="C81" s="168" t="s">
        <v>320</v>
      </c>
      <c r="E81" s="149"/>
      <c r="I81" s="149"/>
      <c r="K81" s="121"/>
      <c r="L81" s="121"/>
    </row>
    <row r="82" spans="1:12" s="119" customFormat="1" ht="11.25" customHeight="1" x14ac:dyDescent="0.2">
      <c r="A82" s="122"/>
      <c r="B82" s="149" t="s">
        <v>328</v>
      </c>
      <c r="C82" s="149" t="s">
        <v>329</v>
      </c>
      <c r="E82" s="149"/>
      <c r="I82" s="149"/>
      <c r="K82" s="121"/>
      <c r="L82" s="121"/>
    </row>
    <row r="83" spans="1:12" ht="11.25" customHeight="1" x14ac:dyDescent="0.2">
      <c r="A83" s="106"/>
      <c r="B83" s="115"/>
      <c r="C83" s="117"/>
    </row>
    <row r="84" spans="1:12" ht="11.25" customHeight="1" x14ac:dyDescent="0.2">
      <c r="A84" s="106"/>
      <c r="B84" s="115"/>
      <c r="C84" s="117"/>
    </row>
  </sheetData>
  <mergeCells count="4">
    <mergeCell ref="A76:C76"/>
    <mergeCell ref="A73:A74"/>
    <mergeCell ref="B73:B74"/>
    <mergeCell ref="C73:C74"/>
  </mergeCells>
  <phoneticPr fontId="0" type="noConversion"/>
  <pageMargins left="0.39370078740157483" right="0.39370078740157483" top="0.78740157480314965" bottom="0.78740157480314965" header="0" footer="0.19685039370078741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RGF-Anexo 01</vt:lpstr>
      <vt:lpstr>RGF-Anexo 02</vt:lpstr>
      <vt:lpstr>RGF-Anexo 03</vt:lpstr>
      <vt:lpstr>RGF-Anexo 04</vt:lpstr>
      <vt:lpstr>RGF-Anexo 05</vt:lpstr>
      <vt:lpstr>RGF-Anexo 06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Luis Henrique Bortoletto</cp:lastModifiedBy>
  <cp:lastPrinted>2022-05-16T18:34:20Z</cp:lastPrinted>
  <dcterms:created xsi:type="dcterms:W3CDTF">2001-09-06T15:18:59Z</dcterms:created>
  <dcterms:modified xsi:type="dcterms:W3CDTF">2022-05-27T13:32:42Z</dcterms:modified>
</cp:coreProperties>
</file>