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EstaPasta_de_trabalho" defaultThemeVersion="124226"/>
  <mc:AlternateContent xmlns:mc="http://schemas.openxmlformats.org/markup-compatibility/2006">
    <mc:Choice Requires="x15">
      <x15ac:absPath xmlns:x15ac="http://schemas.microsoft.com/office/spreadsheetml/2010/11/ac" url="C:\0_Contabilidade\LRF - Publicações\2023\RGF - 2º QUAD\"/>
    </mc:Choice>
  </mc:AlternateContent>
  <bookViews>
    <workbookView xWindow="-120" yWindow="-120" windowWidth="29040" windowHeight="15840" tabRatio="841"/>
  </bookViews>
  <sheets>
    <sheet name="RGF-Anexo 01" sheetId="54" r:id="rId1"/>
    <sheet name="RGF-Anexo 02" sheetId="55" r:id="rId2"/>
    <sheet name="RGF-Anexo 03" sheetId="31" r:id="rId3"/>
    <sheet name="RGF-Anexo 04" sheetId="14" r:id="rId4"/>
    <sheet name="RGF-Anexo 05" sheetId="50" r:id="rId5"/>
    <sheet name="RGF-Anexo 06" sheetId="30" r:id="rId6"/>
  </sheets>
  <definedNames>
    <definedName name="HTML_CodePage" hidden="1">1252</definedName>
    <definedName name="HTML_Description" hidden="1">""</definedName>
    <definedName name="HTML_Email" hidden="1">""</definedName>
    <definedName name="HTML_Header" hidden="1">"Tabela"</definedName>
    <definedName name="HTML_LastUpdate" hidden="1">"16/03/98"</definedName>
    <definedName name="HTML_LineAfter" hidden="1">FALSE</definedName>
    <definedName name="HTML_LineBefore" hidden="1">FALSE</definedName>
    <definedName name="HTML_Name" hidden="1">"Rede Integrada"</definedName>
    <definedName name="HTML_OBDlg2" hidden="1">TRUE</definedName>
    <definedName name="HTML_OBDlg4" hidden="1">TRUE</definedName>
    <definedName name="HTML_OS" hidden="1">0</definedName>
    <definedName name="HTML_PathFile" hidden="1">"C:\internetemp\balpep1.htm"</definedName>
    <definedName name="HTML_Title" hidden="1">"Balpep11"</definedName>
    <definedName name="Planilha_1ÁreaTotal" localSheetId="0">#REF!,#REF!</definedName>
    <definedName name="Planilha_1ÁreaTotal" localSheetId="4">#REF!,#REF!</definedName>
    <definedName name="Planilha_1ÁreaTotal" localSheetId="5">#REF!,#REF!</definedName>
    <definedName name="Planilha_1ÁreaTotal">#REF!,#REF!</definedName>
    <definedName name="Planilha_1CabGráfico" localSheetId="0">#REF!</definedName>
    <definedName name="Planilha_1CabGráfico" localSheetId="4">#REF!</definedName>
    <definedName name="Planilha_1CabGráfico" localSheetId="5">#REF!</definedName>
    <definedName name="Planilha_1CabGráfico">#REF!</definedName>
    <definedName name="Planilha_1TítCols" localSheetId="0">#REF!,#REF!</definedName>
    <definedName name="Planilha_1TítCols" localSheetId="4">#REF!,#REF!</definedName>
    <definedName name="Planilha_1TítCols" localSheetId="5">#REF!,#REF!</definedName>
    <definedName name="Planilha_1TítCols">#REF!,#REF!</definedName>
    <definedName name="Planilha_1TítLins" localSheetId="0">#REF!</definedName>
    <definedName name="Planilha_1TítLins" localSheetId="4">#REF!</definedName>
    <definedName name="Planilha_1TítLins" localSheetId="5">#REF!</definedName>
    <definedName name="Planilha_1TítLins">#REF!</definedName>
    <definedName name="Planilha_2ÁreaTotal" localSheetId="0">#REF!,#REF!</definedName>
    <definedName name="Planilha_2ÁreaTotal" localSheetId="4">#REF!,#REF!</definedName>
    <definedName name="Planilha_2ÁreaTotal">#REF!,#REF!</definedName>
    <definedName name="Planilha_2CabGráfico" localSheetId="0">#REF!</definedName>
    <definedName name="Planilha_2CabGráfico" localSheetId="4">#REF!</definedName>
    <definedName name="Planilha_2CabGráfico">#REF!</definedName>
    <definedName name="Planilha_2TítCols" localSheetId="0">#REF!,#REF!</definedName>
    <definedName name="Planilha_2TítCols" localSheetId="4">#REF!,#REF!</definedName>
    <definedName name="Planilha_2TítCols">#REF!,#REF!</definedName>
    <definedName name="Planilha_2TítLins" localSheetId="0">#REF!</definedName>
    <definedName name="Planilha_2TítLins" localSheetId="4">#REF!</definedName>
    <definedName name="Planilha_2TítLins">#REF!</definedName>
    <definedName name="Planilha_3ÁreaTotal" localSheetId="0">#REF!,#REF!</definedName>
    <definedName name="Planilha_3ÁreaTotal" localSheetId="4">#REF!,#REF!</definedName>
    <definedName name="Planilha_3ÁreaTotal">#REF!,#REF!</definedName>
    <definedName name="Planilha_3CabGráfico" localSheetId="0">#REF!</definedName>
    <definedName name="Planilha_3CabGráfico" localSheetId="4">#REF!</definedName>
    <definedName name="Planilha_3CabGráfico">#REF!</definedName>
    <definedName name="Planilha_3TítCols" localSheetId="0">#REF!,#REF!</definedName>
    <definedName name="Planilha_3TítCols" localSheetId="4">#REF!,#REF!</definedName>
    <definedName name="Planilha_3TítCols">#REF!,#REF!</definedName>
    <definedName name="Planilha_3TítLins" localSheetId="0">#REF!</definedName>
    <definedName name="Planilha_3TítLins" localSheetId="4">#REF!</definedName>
    <definedName name="Planilha_3TítLins">#REF!</definedName>
    <definedName name="Planilha_4ÁreaTotal" localSheetId="0">#REF!,#REF!</definedName>
    <definedName name="Planilha_4ÁreaTotal" localSheetId="4">#REF!,#REF!</definedName>
    <definedName name="Planilha_4ÁreaTotal">#REF!,#REF!</definedName>
    <definedName name="Planilha_4TítCols" localSheetId="0">#REF!,#REF!</definedName>
    <definedName name="Planilha_4TítCols" localSheetId="4">#REF!,#REF!</definedName>
    <definedName name="Planilha_4TítCols">#REF!,#REF!</definedName>
  </definedNames>
  <calcPr calcId="162913"/>
</workbook>
</file>

<file path=xl/calcChain.xml><?xml version="1.0" encoding="utf-8"?>
<calcChain xmlns="http://schemas.openxmlformats.org/spreadsheetml/2006/main">
  <c r="B48" i="54" l="1"/>
  <c r="B20" i="30"/>
  <c r="B65" i="30"/>
  <c r="B21" i="30"/>
  <c r="J22" i="50"/>
  <c r="I22" i="50"/>
  <c r="G22" i="50"/>
  <c r="F22" i="50"/>
  <c r="E22" i="50"/>
  <c r="D22" i="50"/>
  <c r="C22" i="50"/>
  <c r="C39" i="50" s="1"/>
  <c r="B22" i="50"/>
  <c r="H24" i="50"/>
  <c r="K24" i="50" s="1"/>
  <c r="H34" i="50"/>
  <c r="K34" i="50" s="1"/>
  <c r="H37" i="50"/>
  <c r="K37" i="50" s="1"/>
  <c r="H38" i="50"/>
  <c r="K38" i="50" s="1"/>
  <c r="H36" i="50"/>
  <c r="K36" i="50" s="1"/>
  <c r="H35" i="50"/>
  <c r="K35" i="50" s="1"/>
  <c r="H33" i="50"/>
  <c r="K33" i="50" s="1"/>
  <c r="H32" i="50"/>
  <c r="K32" i="50" s="1"/>
  <c r="H31" i="50"/>
  <c r="K31" i="50" s="1"/>
  <c r="H30" i="50"/>
  <c r="K30" i="50" s="1"/>
  <c r="H29" i="50"/>
  <c r="K29" i="50" s="1"/>
  <c r="H28" i="50"/>
  <c r="K28" i="50" s="1"/>
  <c r="H27" i="50"/>
  <c r="K27" i="50" s="1"/>
  <c r="K26" i="50"/>
  <c r="J25" i="50"/>
  <c r="I25" i="50"/>
  <c r="K25" i="50" s="1"/>
  <c r="H25" i="50"/>
  <c r="G25" i="50"/>
  <c r="G39" i="50" s="1"/>
  <c r="F25" i="50"/>
  <c r="E25" i="50"/>
  <c r="D25" i="50"/>
  <c r="D39" i="50" s="1"/>
  <c r="C25" i="50"/>
  <c r="B25" i="50"/>
  <c r="B39" i="50" s="1"/>
  <c r="K23" i="50"/>
  <c r="B52" i="14"/>
  <c r="B64" i="14"/>
  <c r="B48" i="14"/>
  <c r="C65" i="14" s="1"/>
  <c r="C31" i="14"/>
  <c r="B31" i="14"/>
  <c r="C25" i="14"/>
  <c r="C24" i="14" s="1"/>
  <c r="B25" i="14"/>
  <c r="B24" i="14"/>
  <c r="B37" i="14" s="1"/>
  <c r="C21" i="14"/>
  <c r="C37" i="14" s="1"/>
  <c r="B50" i="14" s="1"/>
  <c r="B63" i="30" s="1"/>
  <c r="B21" i="14"/>
  <c r="B51" i="14"/>
  <c r="B64" i="30" s="1"/>
  <c r="C67" i="14"/>
  <c r="E47" i="31"/>
  <c r="D47" i="31"/>
  <c r="C47" i="31"/>
  <c r="B47" i="31"/>
  <c r="E44" i="31"/>
  <c r="D44" i="31"/>
  <c r="C44" i="31"/>
  <c r="B44" i="31"/>
  <c r="E41" i="31"/>
  <c r="E51" i="31" s="1"/>
  <c r="D41" i="31"/>
  <c r="D51" i="31" s="1"/>
  <c r="C41" i="31"/>
  <c r="C51" i="31" s="1"/>
  <c r="B41" i="31"/>
  <c r="B51" i="31" s="1"/>
  <c r="E36" i="31"/>
  <c r="E35" i="31"/>
  <c r="E37" i="31" s="1"/>
  <c r="E38" i="31" s="1"/>
  <c r="D35" i="31"/>
  <c r="D37" i="31"/>
  <c r="D38" i="31" s="1"/>
  <c r="C35" i="31"/>
  <c r="B35" i="31"/>
  <c r="B37" i="31" s="1"/>
  <c r="B38" i="31" s="1"/>
  <c r="E28" i="31"/>
  <c r="D28" i="31"/>
  <c r="C28" i="31"/>
  <c r="B28" i="31"/>
  <c r="E25" i="31"/>
  <c r="D25" i="31"/>
  <c r="C25" i="31"/>
  <c r="B25" i="31"/>
  <c r="E22" i="31"/>
  <c r="E32" i="31" s="1"/>
  <c r="D22" i="31"/>
  <c r="D32" i="31" s="1"/>
  <c r="B53" i="30" s="1"/>
  <c r="C22" i="31"/>
  <c r="C32" i="31" s="1"/>
  <c r="B22" i="31"/>
  <c r="B32" i="31" s="1"/>
  <c r="E24" i="55"/>
  <c r="D24" i="55"/>
  <c r="C24" i="55"/>
  <c r="B24" i="55"/>
  <c r="E23" i="55"/>
  <c r="E21" i="55" s="1"/>
  <c r="E46" i="55" s="1"/>
  <c r="E49" i="55"/>
  <c r="E51" i="55" s="1"/>
  <c r="D49" i="55"/>
  <c r="C49" i="55"/>
  <c r="C52" i="55"/>
  <c r="C53" i="55" s="1"/>
  <c r="B49" i="55"/>
  <c r="B52" i="55" s="1"/>
  <c r="B53" i="55" s="1"/>
  <c r="E41" i="55"/>
  <c r="E40" i="55"/>
  <c r="D41" i="55"/>
  <c r="D40" i="55" s="1"/>
  <c r="C41" i="55"/>
  <c r="C40" i="55"/>
  <c r="B41" i="55"/>
  <c r="B40" i="55"/>
  <c r="E31" i="55"/>
  <c r="D31" i="55"/>
  <c r="C31" i="55"/>
  <c r="B31" i="55"/>
  <c r="E28" i="55"/>
  <c r="D28" i="55"/>
  <c r="D23" i="55" s="1"/>
  <c r="D21" i="55" s="1"/>
  <c r="C28" i="55"/>
  <c r="B28" i="55"/>
  <c r="B23" i="55" s="1"/>
  <c r="B21" i="55" s="1"/>
  <c r="N28" i="54"/>
  <c r="N27" i="54"/>
  <c r="B22" i="30"/>
  <c r="N35" i="54"/>
  <c r="N25" i="54"/>
  <c r="N30" i="54"/>
  <c r="N34" i="54"/>
  <c r="N33" i="54"/>
  <c r="N32" i="54"/>
  <c r="O31" i="54"/>
  <c r="M31" i="54"/>
  <c r="L31" i="54"/>
  <c r="K31" i="54"/>
  <c r="J31" i="54"/>
  <c r="I31" i="54"/>
  <c r="H31" i="54"/>
  <c r="G31" i="54"/>
  <c r="F31" i="54"/>
  <c r="E31" i="54"/>
  <c r="D31" i="54"/>
  <c r="C31" i="54"/>
  <c r="B31" i="54"/>
  <c r="N29" i="54"/>
  <c r="O26" i="54"/>
  <c r="M26" i="54"/>
  <c r="L26" i="54"/>
  <c r="L22" i="54" s="1"/>
  <c r="K26" i="54"/>
  <c r="J26" i="54"/>
  <c r="I26" i="54"/>
  <c r="H26" i="54"/>
  <c r="G26" i="54"/>
  <c r="F26" i="54"/>
  <c r="E26" i="54"/>
  <c r="D26" i="54"/>
  <c r="C26" i="54"/>
  <c r="B26" i="54"/>
  <c r="O23" i="54"/>
  <c r="O22" i="54" s="1"/>
  <c r="O36" i="54" s="1"/>
  <c r="M23" i="54"/>
  <c r="L23" i="54"/>
  <c r="K23" i="54"/>
  <c r="J23" i="54"/>
  <c r="I23" i="54"/>
  <c r="H23" i="54"/>
  <c r="G23" i="54"/>
  <c r="F23" i="54"/>
  <c r="E23" i="54"/>
  <c r="D23" i="54"/>
  <c r="C23" i="54"/>
  <c r="B23" i="54"/>
  <c r="N24" i="54"/>
  <c r="A109" i="55"/>
  <c r="E50" i="55"/>
  <c r="E52" i="55"/>
  <c r="E53" i="55"/>
  <c r="C22" i="54"/>
  <c r="I39" i="50" l="1"/>
  <c r="F39" i="50"/>
  <c r="J39" i="50"/>
  <c r="E39" i="50"/>
  <c r="H22" i="50"/>
  <c r="C53" i="14"/>
  <c r="C65" i="30" s="1"/>
  <c r="D46" i="55"/>
  <c r="B43" i="30" s="1"/>
  <c r="C43" i="30" s="1"/>
  <c r="C23" i="55"/>
  <c r="C21" i="55" s="1"/>
  <c r="J22" i="54"/>
  <c r="J36" i="54" s="1"/>
  <c r="E22" i="54"/>
  <c r="E36" i="54" s="1"/>
  <c r="K22" i="54"/>
  <c r="K36" i="54" s="1"/>
  <c r="M22" i="54"/>
  <c r="C36" i="31"/>
  <c r="D36" i="31"/>
  <c r="C50" i="55"/>
  <c r="C46" i="55"/>
  <c r="C51" i="55" s="1"/>
  <c r="K22" i="50"/>
  <c r="H39" i="50"/>
  <c r="B46" i="55"/>
  <c r="B51" i="55" s="1"/>
  <c r="B50" i="55"/>
  <c r="B36" i="31"/>
  <c r="D52" i="55"/>
  <c r="D53" i="55" s="1"/>
  <c r="G22" i="54"/>
  <c r="G36" i="54" s="1"/>
  <c r="F22" i="54"/>
  <c r="C37" i="31"/>
  <c r="C38" i="31" s="1"/>
  <c r="C68" i="14"/>
  <c r="B54" i="14"/>
  <c r="B66" i="30" s="1"/>
  <c r="C52" i="14"/>
  <c r="N23" i="54"/>
  <c r="C36" i="54"/>
  <c r="D50" i="55"/>
  <c r="I22" i="54"/>
  <c r="I36" i="54" s="1"/>
  <c r="B22" i="54"/>
  <c r="B36" i="54" s="1"/>
  <c r="H22" i="54"/>
  <c r="H36" i="54" s="1"/>
  <c r="C51" i="14"/>
  <c r="C64" i="30" s="1"/>
  <c r="C49" i="14"/>
  <c r="C64" i="14"/>
  <c r="D22" i="54"/>
  <c r="D36" i="54" s="1"/>
  <c r="N31" i="54"/>
  <c r="C66" i="14"/>
  <c r="C50" i="14"/>
  <c r="C63" i="30" s="1"/>
  <c r="C53" i="30"/>
  <c r="B44" i="30"/>
  <c r="C44" i="30" s="1"/>
  <c r="B50" i="54"/>
  <c r="C50" i="54" s="1"/>
  <c r="C32" i="30" s="1"/>
  <c r="B54" i="30"/>
  <c r="C54" i="30" s="1"/>
  <c r="L36" i="54"/>
  <c r="M36" i="54"/>
  <c r="F36" i="54"/>
  <c r="N26" i="54"/>
  <c r="K39" i="50" l="1"/>
  <c r="D51" i="55"/>
  <c r="N36" i="54"/>
  <c r="B49" i="54" s="1"/>
  <c r="C49" i="54" s="1"/>
  <c r="C31" i="30" s="1"/>
  <c r="C54" i="14"/>
  <c r="C66" i="30" s="1"/>
  <c r="N22" i="54"/>
  <c r="B51" i="54"/>
  <c r="B32" i="30"/>
  <c r="B52" i="54"/>
  <c r="B31" i="30"/>
  <c r="B34" i="30" l="1"/>
  <c r="C52" i="54"/>
  <c r="C34" i="30" s="1"/>
  <c r="B33" i="30"/>
  <c r="C51" i="54"/>
  <c r="C33" i="30" s="1"/>
</calcChain>
</file>

<file path=xl/sharedStrings.xml><?xml version="1.0" encoding="utf-8"?>
<sst xmlns="http://schemas.openxmlformats.org/spreadsheetml/2006/main" count="555" uniqueCount="334">
  <si>
    <t>RELATÓRIO DE GESTÃO FISCAL</t>
  </si>
  <si>
    <t>OPERAÇÕES DE CRÉDITO</t>
  </si>
  <si>
    <t>VALOR</t>
  </si>
  <si>
    <t>ORÇAMENTOS FISCAL E DA SEGURIDADE SOCIAL</t>
  </si>
  <si>
    <t>RESTOS A PAGAR</t>
  </si>
  <si>
    <t>Nota:</t>
  </si>
  <si>
    <t>OBRIGAÇÕES FINANCEIRAS</t>
  </si>
  <si>
    <t>% SOBRE A RCL</t>
  </si>
  <si>
    <t>Dívida Consolidada Líquida</t>
  </si>
  <si>
    <t>DEMONSTRATIVO DAS GARANTIAS E CONTRAGARANTIAS DE VALORES</t>
  </si>
  <si>
    <t xml:space="preserve">DEMONSTRATIVO DA DESPESA COM PESSOAL </t>
  </si>
  <si>
    <t>DEMONSTRATIVO DAS OPERAÇÕES DE CRÉDITO</t>
  </si>
  <si>
    <t>Do Exercício</t>
  </si>
  <si>
    <t>Limite Definido por Resolução do Senado Federal</t>
  </si>
  <si>
    <t>DESPESA COM PESSOAL</t>
  </si>
  <si>
    <t>GARANTIAS DE VALORES</t>
  </si>
  <si>
    <t>Operações de Crédito Internas e Externas</t>
  </si>
  <si>
    <t>Operações de Crédito por Antecipação da Receita</t>
  </si>
  <si>
    <t>DÍVIDA CONSOLIDADA - DC (I)</t>
  </si>
  <si>
    <t xml:space="preserve"> DEMONSTRATIVO DA DÍVIDA CONSOLIDADA LÍQUIDA</t>
  </si>
  <si>
    <t>Quadrimestre</t>
  </si>
  <si>
    <t>DEDUÇÕES (II)¹</t>
  </si>
  <si>
    <t>Até o 1º Quadrimestre</t>
  </si>
  <si>
    <t>Até o 2º Quadrimestre</t>
  </si>
  <si>
    <t>Até o 3º Quadrimestre</t>
  </si>
  <si>
    <t xml:space="preserve">    Dívida Mobiliária</t>
  </si>
  <si>
    <t xml:space="preserve">    Dívida Contratual</t>
  </si>
  <si>
    <t xml:space="preserve">    Outras Dívidas</t>
  </si>
  <si>
    <t>SALDO DO</t>
  </si>
  <si>
    <t>EXERCÍCIO ANTERIOR</t>
  </si>
  <si>
    <t>LIMITE DEFINIDO POR RESOLUÇÃO DO SENADO FEDERAL - &lt;%&gt;</t>
  </si>
  <si>
    <t>Limite Máximo (incisos I, II e III, art. 20 da LRF) - &lt;%&gt;</t>
  </si>
  <si>
    <t>Limite Definido pelo Senado Federal para Operações de Crédito por Antecipação da Receita</t>
  </si>
  <si>
    <t>(Últimos 12 Meses)</t>
  </si>
  <si>
    <t>DÍVIDA CONSOLIDADA LÍQUIDA (DCL) (III) = (I - II)</t>
  </si>
  <si>
    <t>DESPESA BRUTA COM PESSOAL (I)</t>
  </si>
  <si>
    <t>Indenizações por Demissão e Incentivos à Demissão Voluntária</t>
  </si>
  <si>
    <t>Inativos e Pensionistas com Recursos Vinculados</t>
  </si>
  <si>
    <t>EM RESTOS A PAGAR NÃO PROCESSADOS</t>
  </si>
  <si>
    <t>Limite Prudencial  (parágrafo único, art. 22 da LRF) - &lt;%&gt;</t>
  </si>
  <si>
    <t>RECEITA CORRENTE LÍQUIDA - RCL (IV)</t>
  </si>
  <si>
    <t>SALDOS DO EXERCÍCIO DE &lt;EXERCÍCIO&gt;</t>
  </si>
  <si>
    <t>GARANTIAS CONCEDIDAS</t>
  </si>
  <si>
    <t>DESPESAS EXECUTADAS</t>
  </si>
  <si>
    <t>LIQUIDADAS</t>
  </si>
  <si>
    <t>INSCRITAS EM</t>
  </si>
  <si>
    <t xml:space="preserve"> RESTOS A PAGAR</t>
  </si>
  <si>
    <t xml:space="preserve">NÃO </t>
  </si>
  <si>
    <t>CONTRAGARANTIAS RECEBIDAS</t>
  </si>
  <si>
    <t>(a)</t>
  </si>
  <si>
    <t>(b)</t>
  </si>
  <si>
    <t>DESPESA LÍQUIDA COM PESSOAL (III) = (I - II)</t>
  </si>
  <si>
    <t>APURAÇÃO DO CUMPRIMENTO DO LIMITE LEGAL</t>
  </si>
  <si>
    <t>Despesa Total com Pessoal - DTP</t>
  </si>
  <si>
    <t>DESPESAS NÃO COMPUTADAS (§ 1º do art. 19 da LRF) (II)</t>
  </si>
  <si>
    <t>Limite Definido pelo Senado Federal para Operações de Crédito Externas e Internas</t>
  </si>
  <si>
    <t>Tabela 3 - Demonstrativo das Garantias e Contragarantias de Valores</t>
  </si>
  <si>
    <t>Tabela 4 - Demonstrativo das Operações de Crédito</t>
  </si>
  <si>
    <t>de Referência</t>
  </si>
  <si>
    <t xml:space="preserve">    Mobiliária</t>
  </si>
  <si>
    <t xml:space="preserve">        Interna</t>
  </si>
  <si>
    <t xml:space="preserve">        Externa</t>
  </si>
  <si>
    <t xml:space="preserve">    Contratual</t>
  </si>
  <si>
    <t xml:space="preserve">            Aquisição Financiada de Bens e Arrendamento Mercantil Financeiro</t>
  </si>
  <si>
    <t xml:space="preserve">            Assunção, Reconhecimento e Confissão de Dívidas (LRF, art. 29, § 1º)</t>
  </si>
  <si>
    <t>APURAÇÃO DO CUMPRIMENTO DOS LIMITES</t>
  </si>
  <si>
    <t>% SOBRE</t>
  </si>
  <si>
    <t>A RCL</t>
  </si>
  <si>
    <t xml:space="preserve">Notas: </t>
  </si>
  <si>
    <t>Tabela 7 - Demonstrativo Simplificado do Relatório de Gestão Fiscal</t>
  </si>
  <si>
    <t>DEMONSTRATIVO SIMPLIFICADO DO RELATÓRIO DE GESTÃO FISCAL</t>
  </si>
  <si>
    <t xml:space="preserve">    Precatórios posteriores a 05/05/2000 (inclusive) - Vencidos e não pagos</t>
  </si>
  <si>
    <t xml:space="preserve">    Demais Haveres Financeiros</t>
  </si>
  <si>
    <t xml:space="preserve">DÍVIDA CONSOLIDADA </t>
  </si>
  <si>
    <t>OUTROS VALORES NÃO INTEGRANTES DA DC</t>
  </si>
  <si>
    <t>PRECATÓRIOS ANTERIORES A 05/05/2000</t>
  </si>
  <si>
    <t>ANTECIPAÇÕES DE RECEITA ORÇAMENTÁRIA – ARO</t>
  </si>
  <si>
    <t>MEDIDAS CORRETIVAS:</t>
  </si>
  <si>
    <t>DISPONIBILIDADE DE CAIXA LÍQUIDA (ANTES DA INSCRIÇÃO EM RESTOS A PAGAR NÃO PROCESSADOS DO EXERCÍCIO)</t>
  </si>
  <si>
    <t>EMPENHOS NÃO LIQUIDADOS CANCELADOS (NÃO INSCRITOS POR INSUFICIÊNCIA FINANCEIRA)</t>
  </si>
  <si>
    <t>De Exercícios Anteriores</t>
  </si>
  <si>
    <t>Total das Garantias Concedidas</t>
  </si>
  <si>
    <t>Valor Total</t>
  </si>
  <si>
    <t>INSCRIÇÃO EM RESTOS A PAGAR NÃO PROCESSADOS DO EXERCÍCIO</t>
  </si>
  <si>
    <t>TOTAL</t>
  </si>
  <si>
    <t>VALOR REALIZADO</t>
  </si>
  <si>
    <r>
      <t>SALDO DO EXERCÍCIO DE &lt;EXERCÍCIO</t>
    </r>
    <r>
      <rPr>
        <b/>
        <i/>
        <sz val="8"/>
        <rFont val="Times New Roman"/>
        <family val="1"/>
      </rPr>
      <t>&gt;</t>
    </r>
  </si>
  <si>
    <t xml:space="preserve">DISPONIBILIDADE DE CAIXA BRUTA </t>
  </si>
  <si>
    <t>&lt;Exercício em que o ente excedeu o limite&gt;</t>
  </si>
  <si>
    <t>&lt;Exercício do primeiro período seguinte&gt;</t>
  </si>
  <si>
    <t>&lt;Exercício do segundo período seguinte&gt;</t>
  </si>
  <si>
    <t>&lt;Primeiro período seguinte&gt;</t>
  </si>
  <si>
    <t>&lt;Segundo período seguinte&gt;</t>
  </si>
  <si>
    <t>Tabela 2.1</t>
  </si>
  <si>
    <t>TRAJETÓRIA DE RETORNO AO LIMITE DA DÍVIDA CONSOLIDADA LÍQUIDA</t>
  </si>
  <si>
    <t>&lt;Exercício do terceiro período seguinte&gt;</t>
  </si>
  <si>
    <t>&lt;Terceiro período seguinte&gt;</t>
  </si>
  <si>
    <t xml:space="preserve"> RGF - ANEXO 1 (LRF, art. 55, inciso I, alínea "a")</t>
  </si>
  <si>
    <t xml:space="preserve">    Pessoal Ativo</t>
  </si>
  <si>
    <t xml:space="preserve">    Pessoal Inativo e Pensionistas</t>
  </si>
  <si>
    <t xml:space="preserve">    Outras despesas de pessoal decorrentes de contratos de terceirização (§ 1º do art. 18 da LRF)</t>
  </si>
  <si>
    <t xml:space="preserve"> RGF - ANEXO 2 (LRF, art. 55, inciso I, alínea "b")</t>
  </si>
  <si>
    <t>LIMITE DE ALERTA (inciso III do § 1º do art. 59 da LRF) - &lt;%&gt;</t>
  </si>
  <si>
    <t>Tabela 2 - Demonstrativo da Dívida Consolidada Líquida - Estados, DF e Municípios</t>
  </si>
  <si>
    <t xml:space="preserve"> RGF - ANEXO 3 (LRF, art. 55, inciso I, alínea "c" e art. 40, § 1º)</t>
  </si>
  <si>
    <t>LIMITE DE ALERTA (inciso III do §1º do art. 59 da LRF) - &lt;%&gt;</t>
  </si>
  <si>
    <t>RGF - ANEXO 4 (LRF, art. 55, inciso I, alínea "d" e inciso III alínea "c")</t>
  </si>
  <si>
    <t>2 &lt; Medidas Corretivas&gt;</t>
  </si>
  <si>
    <t>1 Para fins de contratação de operações de crédito, verificadas pela STN/COPEM segundo o Manual para Instrução de Pleitos, serão consideradas no cálculo do limite as operações que pressupõem ingresso financeiro.</t>
  </si>
  <si>
    <t xml:space="preserve"> RGF – ANEXO 5 (LRF, art. 55, Inciso III, alínea "a")</t>
  </si>
  <si>
    <t xml:space="preserve"> LRF, art. 48 - Anexo 7</t>
  </si>
  <si>
    <t>1. Se o saldo apurado for negativo, ou seja, se o total do Ativo Disponível mais os Haveres Financeiros for menor que Restos a Pagar Processados, não deverá ser informado nessa linha, mas sim na linha da “Insuficiência Financeira”, das Obrigações não integrantes da Dívida Consolidada - DC. Assim quando o cálculo de DEDUÇÕES (II) for negativo, colocar um "-" (traço) nessa linha.</t>
  </si>
  <si>
    <t>1. Nos demonstrativos elaborados no primeiro e no segundo quadrimestre de cada exercício, os valores de restos a pagar não processados inscritos em 31 de dezembro do exercício anterior continuarão a ser informados nesse campo. Esses valores não sofrem alteração pelo seu processamento, e somente no caso de cancelamento podem ser excluídos.</t>
  </si>
  <si>
    <t xml:space="preserve">Nota: </t>
  </si>
  <si>
    <t>1. Inclui garantias concedidas por meio de Fundos</t>
  </si>
  <si>
    <t>DEMONSTRATIVO DA DISPONIBILIDADE DE CAIXA E DOS RESTOS A PAGAR</t>
  </si>
  <si>
    <t xml:space="preserve">Restos a Pagar Liquidados e Não Pagos </t>
  </si>
  <si>
    <t>Demais Obrigaçãoes Fianceiras</t>
  </si>
  <si>
    <t>Restos a Pagar Empenhados e Não Liquidados de Exercícios Anteriores</t>
  </si>
  <si>
    <t>RESTOS A PAGAR EMPENHADOS E NÃO LIQUIDADOS DO EXERCÍCIO</t>
  </si>
  <si>
    <t>(d)</t>
  </si>
  <si>
    <t>(e)</t>
  </si>
  <si>
    <t>(c)</t>
  </si>
  <si>
    <t>Tabela 5 – Demonstrativo da Disponibilidade de Caixa e dos Restos a Pagar</t>
  </si>
  <si>
    <t>RECEITA CORRENTE LÍQUIDA</t>
  </si>
  <si>
    <t>Tabela 1.2</t>
  </si>
  <si>
    <t>TRAJETÓRIA DE RETORNO AO LIMITE DA DESPESA TOTAL COM PESSOAL</t>
  </si>
  <si>
    <t>Nota: DTP corresponde à Despesa Total com Pessoal.</t>
  </si>
  <si>
    <t>IDENTIFICAÇÃO DOS RECURSOS</t>
  </si>
  <si>
    <t>Tabela 2.2</t>
  </si>
  <si>
    <t>TRAJETÓRIA DE AJUSTE DA DÍVIDA CONSOLIDADA LÍQUIDA EM CADA EXERCÍCIO FINANCEIRO</t>
  </si>
  <si>
    <t>2001</t>
  </si>
  <si>
    <t>2002</t>
  </si>
  <si>
    <t>2003</t>
  </si>
  <si>
    <t>2004</t>
  </si>
  <si>
    <t>Exercício Financeiro</t>
  </si>
  <si>
    <t>3º Quadrimestre</t>
  </si>
  <si>
    <t>DCL</t>
  </si>
  <si>
    <t>Excedente²</t>
  </si>
  <si>
    <t>Redutor</t>
  </si>
  <si>
    <t>1º</t>
  </si>
  <si>
    <t>2º</t>
  </si>
  <si>
    <t>3º</t>
  </si>
  <si>
    <t>% da DCL sobre a RCL</t>
  </si>
  <si>
    <t>% Limite de Endividamento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</si>
  <si>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</si>
  <si>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</si>
  <si>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</si>
  <si>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</si>
  <si>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</si>
  <si>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</si>
  <si>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</si>
  <si>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</si>
  <si>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</si>
  <si>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</si>
  <si>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</si>
  <si>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</si>
  <si>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¹ Se o saldo apurado for negativo, ou seja, se o total do Ativo Disponível mais os Haveres Financeiros for menor que Restos a Pagar Processados, não deverá ser informado nessa linha, mas sim</t>
  </si>
  <si>
    <t>na linha da “Insuficiência Financeira”, das Obrigações não integrantes da Dívida Consolidada - DC. Assim quando o cálculo de DEDUÇÕES (II) for negativo, colocar um "-" (traço) nessa linha.</t>
  </si>
  <si>
    <t>² O excedente em relação ao limite apurado ao final do exercício de 2001 deverá ser reduzido, no mínimo, à proporção de 1/15 (um quinze avos) a cada exercício financeiro. O valor da redução</t>
  </si>
  <si>
    <t>anual, 1/15 (um quinze avos) do excedente, é apresentado na coluna Redutor.</t>
  </si>
  <si>
    <t>&lt;MR–
11&gt;</t>
  </si>
  <si>
    <t>&lt;MR–
10&gt;</t>
  </si>
  <si>
    <t>&lt;MR–
9&gt;</t>
  </si>
  <si>
    <t>&lt;MR–
8&gt;</t>
  </si>
  <si>
    <t>&lt;MR–
7&gt;</t>
  </si>
  <si>
    <t>&lt;MR–
6&gt;</t>
  </si>
  <si>
    <t>&lt;MR–
5&gt;</t>
  </si>
  <si>
    <t>&lt;MR–
4&gt;</t>
  </si>
  <si>
    <t>&lt;MR–
3&gt;</t>
  </si>
  <si>
    <t>&lt;MR–
2&gt;</t>
  </si>
  <si>
    <t>&lt;MR–
1&gt;</t>
  </si>
  <si>
    <t>&lt;MR&gt;</t>
  </si>
  <si>
    <t>(ÚLTIMOS</t>
  </si>
  <si>
    <t>12 MESES)</t>
  </si>
  <si>
    <t xml:space="preserve"> PROCESSADOS</t>
  </si>
  <si>
    <t>Decorrentes de Decisão Judicial</t>
  </si>
  <si>
    <t>Despesas de Exercícios Anteriores</t>
  </si>
  <si>
    <t>&lt;Quadrimestre/Semestre&gt;</t>
  </si>
  <si>
    <t>PRECATÓRIOS POSTERIORES A 05/05/2000</t>
  </si>
  <si>
    <t>Limite Máximo (a)</t>
  </si>
  <si>
    <t>% DTP (b)</t>
  </si>
  <si>
    <t>% Excedente (c) = (b-a)</t>
  </si>
  <si>
    <t>Redutor mínimo de 1/3 do Excedente (d) = (1/3*c)</t>
  </si>
  <si>
    <t>Limite (e) = (b-d)</t>
  </si>
  <si>
    <t>% DTP (f)</t>
  </si>
  <si>
    <t>Redutor Residual (g) = (f-a)</t>
  </si>
  <si>
    <t>Limite (h) = (a)</t>
  </si>
  <si>
    <t>% DTP (i)</t>
  </si>
  <si>
    <t xml:space="preserve">Trajetória de Retorno ao Limite da Despesa Total com Pessoal </t>
  </si>
  <si>
    <t xml:space="preserve">    Percentual Trajetória de Retorno ao Limite da Despesa Total com Pessoal </t>
  </si>
  <si>
    <t>SALDO DO EXERCÍCIO ANTERIOR</t>
  </si>
  <si>
    <t>Redutor mínimo de 25% do Excedente (d) = (0,25*c)</t>
  </si>
  <si>
    <t>% DCL (f)</t>
  </si>
  <si>
    <t>Limite (h) = (e)</t>
  </si>
  <si>
    <t>% DCL (i)</t>
  </si>
  <si>
    <t>Redutor Residual (j) = (i-a)</t>
  </si>
  <si>
    <t>Limite (k) = (a)</t>
  </si>
  <si>
    <t>% DCL (l)</t>
  </si>
  <si>
    <t>% DCL (b)</t>
  </si>
  <si>
    <t>Limite Máxímo (a)</t>
  </si>
  <si>
    <t xml:space="preserve">Trajetória de Retorno ao Limite da Dívida Consolidada Líquida </t>
  </si>
  <si>
    <t xml:space="preserve">    Valores Percentuais </t>
  </si>
  <si>
    <t>No Quadrimestre</t>
  </si>
  <si>
    <t>de Referência (a)</t>
  </si>
  <si>
    <t xml:space="preserve">       Empréstimos</t>
  </si>
  <si>
    <t xml:space="preserve">          Interna</t>
  </si>
  <si>
    <t xml:space="preserve">          Externa</t>
  </si>
  <si>
    <t xml:space="preserve">       Reestruturação da Dívida de Estados e Municípios</t>
  </si>
  <si>
    <t xml:space="preserve">       Financiamentos</t>
  </si>
  <si>
    <t xml:space="preserve">       Parcelamento e Renegociação de Dívidas</t>
  </si>
  <si>
    <t xml:space="preserve">          De Tributos</t>
  </si>
  <si>
    <t xml:space="preserve">          De Contribuições Previdenciárias</t>
  </si>
  <si>
    <t xml:space="preserve">          De Demais Contribuições Sociais</t>
  </si>
  <si>
    <t xml:space="preserve">          De FGTS</t>
  </si>
  <si>
    <t xml:space="preserve">          Com Instituição Não Financeira</t>
  </si>
  <si>
    <t xml:space="preserve">       Demais Dívidas Contratuais</t>
  </si>
  <si>
    <t xml:space="preserve">    Disponibilidade de Caixa</t>
  </si>
  <si>
    <t xml:space="preserve">       Disponibilidade de Caixa Bruta</t>
  </si>
  <si>
    <t xml:space="preserve">       (-) Restos a Pagar Processados</t>
  </si>
  <si>
    <t>PASSIVO ATUARIAL</t>
  </si>
  <si>
    <t>RP NÃO-PROCESSADOS</t>
  </si>
  <si>
    <t xml:space="preserve">            Empréstimos</t>
  </si>
  <si>
    <t xml:space="preserve">            Antecipação de Receita pela Venda a Termo de Bens e Serviços</t>
  </si>
  <si>
    <t xml:space="preserve">  Limite Geral Definido por Resolução do Senado Federal para as Operações de Crédito Internas e Externas </t>
  </si>
  <si>
    <t xml:space="preserve">  Limite de Alerta(inciso III do § 1º do art. 59 da LRF) </t>
  </si>
  <si>
    <t xml:space="preserve">  Operações de Crédito por Antecipação da Receita Orçamentária </t>
  </si>
  <si>
    <t xml:space="preserve">  Limite Definido por Resolução do Senado Federal para as Operações de Crédito por ARO</t>
  </si>
  <si>
    <t>OUTRAS OPERAÇÕES QUE INTEGRAM A DÍVIDA CONSOLIDADA</t>
  </si>
  <si>
    <t xml:space="preserve">  Parcelamentos de Dívidas </t>
  </si>
  <si>
    <t xml:space="preserve">    Tributos </t>
  </si>
  <si>
    <t xml:space="preserve">    Contribuições Previdenciárias </t>
  </si>
  <si>
    <t xml:space="preserve">    FGTS </t>
  </si>
  <si>
    <t xml:space="preserve">  Operações de Reestruturação e Recomposição do Principal de Dívidas </t>
  </si>
  <si>
    <t>Até o Quadrimestre</t>
  </si>
  <si>
    <t>Receita Corrente Líquida</t>
  </si>
  <si>
    <t xml:space="preserve">        Receitas de Impostos e de Transferência de Impostos - Educação</t>
  </si>
  <si>
    <t xml:space="preserve">        Receitas de Impostos e de Transferência de Impostos - Saúde</t>
  </si>
  <si>
    <t xml:space="preserve">        Outros Recursos Destinados à Saúde</t>
  </si>
  <si>
    <t xml:space="preserve">        Recursos de Operações de Crédito (exceto destinados à Educação e à Saúde)</t>
  </si>
  <si>
    <t xml:space="preserve">        Recursos de Alienação de Bens/Ativos</t>
  </si>
  <si>
    <t xml:space="preserve">        Recursos Ordinários</t>
  </si>
  <si>
    <t>TOTAL (III) = (I + II)</t>
  </si>
  <si>
    <t xml:space="preserve">        Vencimentos, Vantagens e Outras Despesas Variáveis </t>
  </si>
  <si>
    <t xml:space="preserve">        Obrigações Patronais </t>
  </si>
  <si>
    <t xml:space="preserve">        Aposentadorias, Reserva e Reformas </t>
  </si>
  <si>
    <t xml:space="preserve">        Pensões </t>
  </si>
  <si>
    <t>DÍVIDA CONTRATUAL DE PPP</t>
  </si>
  <si>
    <t xml:space="preserve">APROPRIAÇÃO DE DEPÓSITOS JUDICIAIS - LC 151/2015 </t>
  </si>
  <si>
    <t xml:space="preserve">AOS ESTADOS (I) </t>
  </si>
  <si>
    <t xml:space="preserve">AOS MUNICÍPIOS (II) </t>
  </si>
  <si>
    <t xml:space="preserve">ÀS ENTIDADES CONTROLADAS (III) </t>
  </si>
  <si>
    <t xml:space="preserve">POR MEIO DE FUNDOS E PROGRAMAS (IV) </t>
  </si>
  <si>
    <t xml:space="preserve">    Em Operações de Crédito Externas </t>
  </si>
  <si>
    <t xml:space="preserve">    Em Operações de Crédito Internas </t>
  </si>
  <si>
    <t>TOTAL GARANTIAS CONCEDIDAS (V) = (I + II + III + IV)</t>
  </si>
  <si>
    <t>RECEITA CORRENTE LÍQUIDA - RCL (VI)</t>
  </si>
  <si>
    <t xml:space="preserve">      Em Garantia às Operações de Crédito Externas </t>
  </si>
  <si>
    <t xml:space="preserve">      Em Garantia às Operações de Crédito Internas </t>
  </si>
  <si>
    <t xml:space="preserve">DOS ESTADOS (VII) </t>
  </si>
  <si>
    <t xml:space="preserve">DOS MUNICÍPIOS (VIII) </t>
  </si>
  <si>
    <t xml:space="preserve">DAS ENTIDADES CONTROLADAS (IX) </t>
  </si>
  <si>
    <t xml:space="preserve">EM GARANTIAS POR MEIO DE FUNDOS E PROGRAMAS (X) </t>
  </si>
  <si>
    <t xml:space="preserve">TOTAL CONTRAGARANTIAS RECEBIDAS (XI) = (VII + VIII + IX + X) </t>
  </si>
  <si>
    <t xml:space="preserve">            Operações de Crédito Previstas no art. 7° § 3º da RSF n° 43/2001 (I)</t>
  </si>
  <si>
    <t xml:space="preserve">            Operações de Crédito Previstas no art. 7° § 3º da RSF n° 43/2001 (II)</t>
  </si>
  <si>
    <t>TOTAL (III)</t>
  </si>
  <si>
    <t xml:space="preserve">  Receita Corrente Líquida - RCL (IV)</t>
  </si>
  <si>
    <t>Limite de Alerta (inciso II do §1º do art. 59 da LRF) - &lt;%&gt;</t>
  </si>
  <si>
    <t>Tabela 1 - Demonstrativo da Despesa com Pessoal</t>
  </si>
  <si>
    <t xml:space="preserve">        Outros Recursos não Vinculados </t>
  </si>
  <si>
    <t>TOTAL DOS RECURSOS NÃO VINCULADOS (I)</t>
  </si>
  <si>
    <t>TOTAL DOS RECURSOS VINCULADOS (II)</t>
  </si>
  <si>
    <t xml:space="preserve">        Transferências do FUNDEB</t>
  </si>
  <si>
    <t xml:space="preserve">        Outros Recursos Vinculados à Educação</t>
  </si>
  <si>
    <t xml:space="preserve">        Recursos Destinados à Vinculados Social</t>
  </si>
  <si>
    <t xml:space="preserve">        Recursos Vinculados ao RPPS - Plano Previdenciário</t>
  </si>
  <si>
    <t xml:space="preserve">        Recursos Vinculados ao RPPS - Plano Financeiro</t>
  </si>
  <si>
    <t xml:space="preserve">        Outros Recursos Vinculados</t>
  </si>
  <si>
    <t>DISPONIBILIDADE DE CAIXA LÍQUIDA (APÓS DA INSCRIÇÃO EM RESTOS A PAGAR NÃO PROCESSADOS DO EXERCÍCIO)</t>
  </si>
  <si>
    <t>DISPONIBILIDADE DE CAIXA LÍQUIDA (APÓS A INSCRIÇÃO EM RESTOS A PAGAR NÃO PROCESSADOS DO EXERCÍCIO)</t>
  </si>
  <si>
    <t xml:space="preserve">(-) TRANSF DA UNIÃO RELAT ÀS EMEN INDIVIDUAIS (ART. 166-A, §1º,   DA CF) (V) </t>
  </si>
  <si>
    <t>(-) TRANSF DA UNIÃO RELAT ÀS EMEN DE BANCADA (ART. 166-A, §16º,   DA CF) (VI)</t>
  </si>
  <si>
    <t>RCL AJUSTADA PARA CÁLCULOS DA DESPESA COM PESSOAL (VII) = (IV -V  - VI)</t>
  </si>
  <si>
    <t>DESPESA TOTAL COM PESSOAL - DTP (VIII) = (III a + III b)</t>
  </si>
  <si>
    <t xml:space="preserve">LIMITE MÁXIMO (IX) (incisos I, II e III, art. 20 da LRF) </t>
  </si>
  <si>
    <t xml:space="preserve">LIMITE PRUDENCIAL (X) = (0,95 x IX) (parágrafo único do art. 22 da LRF) </t>
  </si>
  <si>
    <t xml:space="preserve">LIMITE DE ALERTA (XI) = (0,90 x IX) (inciso II do §1º do art. 59 da LRF) </t>
  </si>
  <si>
    <t xml:space="preserve">(-) TRANSF DE EMEN INDIVIDUAIS (ART. 166-A, §1º,   DA CF) (V) </t>
  </si>
  <si>
    <t>RCL PARA LIMITE DE ENDIVIDAMENTO (VI) = (IV -V)</t>
  </si>
  <si>
    <t>% da DC sobre a RCL AJJUSTADA (I/VI)</t>
  </si>
  <si>
    <t>% da DCL sobre a RCL AJUSTTADA (III/VI)</t>
  </si>
  <si>
    <t xml:space="preserve">(-) TRANSF DE EMEN INDIVIDUAIS (ART. 166-A, §1º,   DA CF) (VII) </t>
  </si>
  <si>
    <t>RCL PARA LIMITE DE ENDIVIDAMENTO (VIII) = (VI -VII)</t>
  </si>
  <si>
    <t>% do TOTAL DAS GARANTIAS sobre a RCL (V/VIII)</t>
  </si>
  <si>
    <t xml:space="preserve">  (-) Trasnferências Obrigatórias da União relativas às Emendas Individuais (art. 166-A, §1º,   DA CF) (V) </t>
  </si>
  <si>
    <t xml:space="preserve">  Receita Corrente Líquida Ajustada para Cálculo dos Limites de Endividamento (VI) = (IV - V)</t>
  </si>
  <si>
    <t xml:space="preserve">  Total Considerado para Fins da Apuração do Cumprimento do Limite (VIII) =  (IIIa + VII - Ia - IIa) </t>
  </si>
  <si>
    <t>(g)=(a-(b+c+d+e)-f)</t>
  </si>
  <si>
    <t>(h)</t>
  </si>
  <si>
    <t>(i)=(g - h)</t>
  </si>
  <si>
    <t>Mês</t>
  </si>
  <si>
    <t>VALOR ATÉ O MÊS</t>
  </si>
  <si>
    <t>Receita Corrente Líquida Ajustada para Cálculo dos Limites de Endividamento</t>
  </si>
  <si>
    <t>Receita Corrente Líquida Ajustada para Cálculo dos Limites da Despesa Com Pessoal</t>
  </si>
  <si>
    <t xml:space="preserve">  Operações Vedadas (VII) </t>
  </si>
  <si>
    <t>% SOBRE A RCL AJUSTADA</t>
  </si>
  <si>
    <t xml:space="preserve">    Despesa com Pessoal não Executada Orçamentariamente </t>
  </si>
  <si>
    <t xml:space="preserve">       (-) Depósitos Restituíveis e Valores Vinculados</t>
  </si>
  <si>
    <t xml:space="preserve">        Recursos Vinculados ao RPPS - Taxa de Administração</t>
  </si>
  <si>
    <t xml:space="preserve">        Recursos Extraorçamentários</t>
  </si>
  <si>
    <t>Insuficiência Financeira Verificada no Consórcio Público</t>
  </si>
  <si>
    <t>(f)</t>
  </si>
  <si>
    <t xml:space="preserve">    Demais Contribuições Sociais</t>
  </si>
  <si>
    <t>PREFEITURA MUNICIPAL DE INDAIATUBA</t>
  </si>
  <si>
    <t>Av. Eng. Fabio R. Barnabe, 2800 - Jd. Esplanada II</t>
  </si>
  <si>
    <t>C.N.P.J. 44.733.608/0001-09</t>
  </si>
  <si>
    <t>Telefone: (19) 3834-9000</t>
  </si>
  <si>
    <t>Período: 2º Quadrimestre</t>
  </si>
  <si>
    <t>NILSON ALCIDES GASPAR</t>
  </si>
  <si>
    <t>PREFEITO MUNICIPAL</t>
  </si>
  <si>
    <t>ROMEU SÉRGIO COLAN</t>
  </si>
  <si>
    <t>CONTADOR</t>
  </si>
  <si>
    <t>FONTE: Sistema CECAM, Unidade Responsável: CONTABILIDADE. Emissão: 19/09/2023, às 11:07:21. Assinado Digitalmente no dia 19/09/2023, às 11:07:21.</t>
  </si>
  <si>
    <t>FONTE: Sistema CECAM, Unidade Responsável: CONTABILIDADE. Emissão: 19/09/2023, às 11:07:39. Assinado Digitalmente no dia 19/09/2023, às 11:07:39.</t>
  </si>
  <si>
    <t>FONTE: Sistema CECAM, Unidade Responsável: CONTABILIDADE. Emissão: 19/09/2023, às 11:07:48. Assinado Digitalmente no dia 19/09/2023, às 11:07:48.</t>
  </si>
  <si>
    <t>FONTE: Sistema CECAM, Unidade Responsável: CONTABILIDADE. Emissão: 19/09/2023, às 11:07:50. Assinado Digitalmente no dia 19/09/2023, às 11:07:50.</t>
  </si>
  <si>
    <t>FONTE: Sistema CECAM, Unidade Responsável: CONTABILIDADE. Emissão: 19/09/2023, às 11:07:54. Assinado Digitalmente no dia 19/09/2023, às 11:07:54.</t>
  </si>
  <si>
    <r>
      <rPr>
        <b/>
        <u/>
        <sz val="10"/>
        <rFont val="Arial"/>
        <family val="2"/>
      </rPr>
      <t>NOTA EXPLICATIVA</t>
    </r>
    <r>
      <rPr>
        <sz val="10"/>
        <rFont val="Arial"/>
        <family val="2"/>
      </rPr>
      <t>: AS LINHAS “APOSENTADORIAS, RESERVA E REFORMAS”, “PENSÕES” E “INATIVOS E PENSIONISTAS COM RECURSOS VINCULADOS” SOMENTE CONTÉM INFORMAÇÕES DAS DESPESAS TOTAIS COM BENEFÍCIOS PREVIDENCIÁRIOS DO PODER EXECUTIVO, COMPREENDENDO, PORTANTO, A SOMATÓRIA DOS BENEFÍCIOS CUSTEADOS COM RECURSOS VINCULADOS DO RPPS E, TAMBÉM, COM RECURSOS DO TESOURO MUNICIPAL (APOSENTADORIAS LEGADAS, SENDO ESTAS EXCLUÍDAS DAS DEDUÇÕES).</t>
    </r>
  </si>
  <si>
    <t>CRC-SP 127629</t>
  </si>
  <si>
    <t>MARIANA ALVES RIZATO</t>
  </si>
  <si>
    <t>CONTADORA</t>
  </si>
  <si>
    <t>CRC - SP 321123/O-4</t>
  </si>
  <si>
    <t>Exercício: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</si>
</sst>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_(* #,##0.00_);_(* \(#,##0.00\);_(* &quot;-&quot;??_);_(@_)"/>
  </numFmts>
  <fonts count="20" x14ac:knownFonts="1">
    <font>
      <sz val="10"/>
      <name val="Arial"/>
    </font>
    <font>
      <b/>
      <sz val="8"/>
      <name val="Times New Roman"/>
      <family val="1"/>
    </font>
    <font>
      <sz val="8"/>
      <name val="Times New Roman"/>
      <family val="1"/>
    </font>
    <font>
      <vertAlign val="superscript"/>
      <sz val="8"/>
      <name val="Times New Roman"/>
      <family val="1"/>
    </font>
    <font>
      <b/>
      <u/>
      <sz val="8"/>
      <name val="Times New Roman"/>
      <family val="1"/>
    </font>
    <font>
      <sz val="10"/>
      <name val="Arial"/>
      <family val="2"/>
    </font>
    <font>
      <b/>
      <i/>
      <sz val="8"/>
      <name val="Times New Roman"/>
      <family val="1"/>
    </font>
    <font>
      <sz val="7.5"/>
      <name val="Times New Roman"/>
      <family val="1"/>
    </font>
    <font>
      <sz val="7"/>
      <name val="Times New Roman"/>
      <family val="1"/>
    </font>
    <font>
      <b/>
      <sz val="12"/>
      <name val="Times New Roman"/>
      <family val="1"/>
    </font>
    <font>
      <b/>
      <sz val="7"/>
      <name val="Times New Roman"/>
      <family val="1"/>
    </font>
    <font>
      <b/>
      <sz val="8"/>
      <name val="Arial"/>
      <family val="2"/>
    </font>
    <font>
      <sz val="10"/>
      <name val="Arial"/>
      <family val="2"/>
    </font>
    <font>
      <sz val="10"/>
      <name val="Times New Roman"/>
      <family val="1"/>
    </font>
    <font>
      <b/>
      <sz val="10"/>
      <name val="Times New Roman"/>
      <family val="1"/>
    </font>
    <font>
      <b/>
      <sz val="20"/>
      <name val="Times New Roman"/>
      <family val="1"/>
    </font>
    <font>
      <sz val="12"/>
      <name val="Times New Roman"/>
      <family val="1"/>
    </font>
    <font>
      <u/>
      <sz val="8"/>
      <name val="Times New Roman"/>
      <family val="1"/>
    </font>
    <font>
      <sz val="10"/>
      <color theme="0"/>
      <name val="Times New Roman"/>
      <family val="1"/>
    </font>
    <font>
      <b/>
      <u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5" fillId="0" borderId="0"/>
    <xf numFmtId="43" fontId="12" fillId="0" borderId="0" applyFont="0" applyFill="0" applyBorder="0" applyAlignment="0" applyProtection="0"/>
    <xf numFmtId="43" fontId="5" fillId="0" borderId="0" applyFont="0" applyFill="0" applyBorder="0" applyAlignment="0" applyProtection="0"/>
  </cellStyleXfs>
  <cellXfs count="256">
    <xf numFmtId="0" fontId="0" fillId="0" borderId="0" xfId="0"/>
    <xf numFmtId="43" fontId="13" fillId="0" borderId="0" xfId="0" applyNumberFormat="1" applyFont="1"/>
    <xf numFmtId="43" fontId="15" fillId="0" borderId="0" xfId="0" applyNumberFormat="1" applyFont="1"/>
    <xf numFmtId="43" fontId="16" fillId="0" borderId="0" xfId="0" applyNumberFormat="1" applyFont="1"/>
    <xf numFmtId="43" fontId="9" fillId="0" borderId="0" xfId="0" applyNumberFormat="1" applyFont="1"/>
    <xf numFmtId="43" fontId="2" fillId="0" borderId="0" xfId="0" applyNumberFormat="1" applyFont="1"/>
    <xf numFmtId="43" fontId="14" fillId="0" borderId="0" xfId="0" applyNumberFormat="1" applyFont="1"/>
    <xf numFmtId="43" fontId="13" fillId="0" borderId="0" xfId="0" applyNumberFormat="1" applyFont="1" applyAlignment="1">
      <alignment horizontal="left"/>
    </xf>
    <xf numFmtId="43" fontId="14" fillId="0" borderId="0" xfId="0" applyNumberFormat="1" applyFont="1" applyAlignment="1">
      <alignment horizontal="left"/>
    </xf>
    <xf numFmtId="43" fontId="13" fillId="0" borderId="0" xfId="0" applyNumberFormat="1" applyFont="1" applyAlignment="1">
      <alignment horizontal="right"/>
    </xf>
    <xf numFmtId="43" fontId="2" fillId="0" borderId="9" xfId="1" applyNumberFormat="1" applyFont="1" applyBorder="1"/>
    <xf numFmtId="43" fontId="2" fillId="0" borderId="3" xfId="2" applyFont="1" applyFill="1" applyBorder="1" applyAlignment="1">
      <alignment horizontal="right"/>
    </xf>
    <xf numFmtId="43" fontId="2" fillId="0" borderId="10" xfId="2" applyFont="1" applyFill="1" applyBorder="1" applyAlignment="1">
      <alignment horizontal="right"/>
    </xf>
    <xf numFmtId="43" fontId="2" fillId="0" borderId="9" xfId="1" applyNumberFormat="1" applyFont="1" applyBorder="1" applyAlignment="1">
      <alignment horizontal="left"/>
    </xf>
    <xf numFmtId="43" fontId="2" fillId="0" borderId="5" xfId="2" applyFont="1" applyFill="1" applyBorder="1" applyAlignment="1">
      <alignment horizontal="right"/>
    </xf>
    <xf numFmtId="43" fontId="2" fillId="0" borderId="9" xfId="2" applyFont="1" applyFill="1" applyBorder="1" applyAlignment="1">
      <alignment horizontal="right"/>
    </xf>
    <xf numFmtId="43" fontId="2" fillId="0" borderId="0" xfId="2" applyFont="1" applyFill="1" applyBorder="1" applyAlignment="1">
      <alignment horizontal="right"/>
    </xf>
    <xf numFmtId="43" fontId="2" fillId="0" borderId="0" xfId="0" applyNumberFormat="1" applyFont="1" applyAlignment="1">
      <alignment horizontal="left" indent="1"/>
    </xf>
    <xf numFmtId="43" fontId="2" fillId="0" borderId="6" xfId="0" applyNumberFormat="1" applyFont="1" applyBorder="1" applyAlignment="1">
      <alignment horizontal="left" indent="1"/>
    </xf>
    <xf numFmtId="43" fontId="2" fillId="0" borderId="7" xfId="2" applyFont="1" applyFill="1" applyBorder="1" applyAlignment="1">
      <alignment horizontal="right"/>
    </xf>
    <xf numFmtId="43" fontId="2" fillId="0" borderId="11" xfId="2" applyFont="1" applyFill="1" applyBorder="1" applyAlignment="1">
      <alignment horizontal="right"/>
    </xf>
    <xf numFmtId="43" fontId="2" fillId="0" borderId="1" xfId="0" applyNumberFormat="1" applyFont="1" applyBorder="1"/>
    <xf numFmtId="43" fontId="2" fillId="0" borderId="6" xfId="0" applyNumberFormat="1" applyFont="1" applyBorder="1"/>
    <xf numFmtId="43" fontId="2" fillId="0" borderId="12" xfId="1" applyNumberFormat="1" applyFont="1" applyBorder="1"/>
    <xf numFmtId="43" fontId="2" fillId="0" borderId="12" xfId="2" applyFont="1" applyFill="1" applyBorder="1" applyAlignment="1">
      <alignment horizontal="right"/>
    </xf>
    <xf numFmtId="43" fontId="2" fillId="0" borderId="13" xfId="2" applyFont="1" applyFill="1" applyBorder="1" applyAlignment="1">
      <alignment horizontal="right"/>
    </xf>
    <xf numFmtId="43" fontId="2" fillId="0" borderId="14" xfId="1" applyNumberFormat="1" applyFont="1" applyBorder="1"/>
    <xf numFmtId="43" fontId="9" fillId="0" borderId="15" xfId="0" applyNumberFormat="1" applyFont="1" applyBorder="1" applyAlignment="1">
      <alignment horizontal="left" vertical="top" wrapText="1"/>
    </xf>
    <xf numFmtId="43" fontId="13" fillId="0" borderId="0" xfId="1" applyNumberFormat="1" applyFont="1"/>
    <xf numFmtId="43" fontId="2" fillId="0" borderId="16" xfId="0" applyNumberFormat="1" applyFont="1" applyBorder="1" applyAlignment="1">
      <alignment horizontal="center" vertical="top" wrapText="1"/>
    </xf>
    <xf numFmtId="43" fontId="13" fillId="0" borderId="16" xfId="1" applyNumberFormat="1" applyFont="1" applyBorder="1" applyAlignment="1">
      <alignment horizontal="left" vertical="center"/>
    </xf>
    <xf numFmtId="43" fontId="2" fillId="0" borderId="16" xfId="2" applyFont="1" applyBorder="1" applyAlignment="1">
      <alignment horizontal="right" wrapText="1"/>
    </xf>
    <xf numFmtId="43" fontId="2" fillId="0" borderId="17" xfId="0" applyNumberFormat="1" applyFont="1" applyBorder="1" applyAlignment="1">
      <alignment horizontal="justify" vertical="top" wrapText="1"/>
    </xf>
    <xf numFmtId="43" fontId="2" fillId="0" borderId="0" xfId="0" applyNumberFormat="1" applyFont="1" applyAlignment="1">
      <alignment horizontal="left"/>
    </xf>
    <xf numFmtId="43" fontId="2" fillId="0" borderId="0" xfId="0" applyNumberFormat="1" applyFont="1" applyAlignment="1">
      <alignment horizontal="justify" vertical="top" wrapText="1"/>
    </xf>
    <xf numFmtId="43" fontId="2" fillId="0" borderId="14" xfId="0" applyNumberFormat="1" applyFont="1" applyBorder="1"/>
    <xf numFmtId="43" fontId="2" fillId="0" borderId="14" xfId="0" applyNumberFormat="1" applyFont="1" applyBorder="1" applyAlignment="1">
      <alignment horizontal="left"/>
    </xf>
    <xf numFmtId="43" fontId="2" fillId="0" borderId="3" xfId="0" applyNumberFormat="1" applyFont="1" applyBorder="1" applyAlignment="1">
      <alignment horizontal="justify" vertical="top" wrapText="1"/>
    </xf>
    <xf numFmtId="43" fontId="2" fillId="0" borderId="5" xfId="0" applyNumberFormat="1" applyFont="1" applyBorder="1" applyAlignment="1">
      <alignment horizontal="justify" vertical="top" wrapText="1"/>
    </xf>
    <xf numFmtId="43" fontId="2" fillId="0" borderId="7" xfId="0" applyNumberFormat="1" applyFont="1" applyBorder="1" applyAlignment="1">
      <alignment horizontal="justify" vertical="top" wrapText="1"/>
    </xf>
    <xf numFmtId="43" fontId="2" fillId="0" borderId="0" xfId="0" applyNumberFormat="1" applyFont="1" applyAlignment="1">
      <alignment horizontal="left" wrapText="1"/>
    </xf>
    <xf numFmtId="43" fontId="7" fillId="0" borderId="0" xfId="0" applyNumberFormat="1" applyFont="1"/>
    <xf numFmtId="43" fontId="9" fillId="0" borderId="0" xfId="0" applyNumberFormat="1" applyFont="1" applyAlignment="1">
      <alignment horizontal="justify"/>
    </xf>
    <xf numFmtId="43" fontId="0" fillId="0" borderId="0" xfId="0" applyNumberFormat="1"/>
    <xf numFmtId="43" fontId="0" fillId="0" borderId="0" xfId="0" applyNumberFormat="1" applyAlignment="1">
      <alignment horizontal="center" vertical="top" wrapText="1"/>
    </xf>
    <xf numFmtId="43" fontId="2" fillId="2" borderId="0" xfId="0" applyNumberFormat="1" applyFont="1" applyFill="1"/>
    <xf numFmtId="43" fontId="2" fillId="0" borderId="0" xfId="0" applyNumberFormat="1" applyFont="1" applyAlignment="1">
      <alignment horizontal="center"/>
    </xf>
    <xf numFmtId="43" fontId="2" fillId="0" borderId="13" xfId="0" applyNumberFormat="1" applyFont="1" applyBorder="1" applyAlignment="1">
      <alignment horizontal="center"/>
    </xf>
    <xf numFmtId="43" fontId="2" fillId="0" borderId="14" xfId="2" applyFont="1" applyFill="1" applyBorder="1" applyAlignment="1">
      <alignment horizontal="right"/>
    </xf>
    <xf numFmtId="43" fontId="2" fillId="0" borderId="18" xfId="2" applyFont="1" applyFill="1" applyBorder="1" applyAlignment="1">
      <alignment horizontal="right"/>
    </xf>
    <xf numFmtId="43" fontId="0" fillId="0" borderId="14" xfId="2" applyFont="1" applyFill="1" applyBorder="1" applyAlignment="1">
      <alignment horizontal="right"/>
    </xf>
    <xf numFmtId="43" fontId="0" fillId="0" borderId="18" xfId="2" applyFont="1" applyFill="1" applyBorder="1" applyAlignment="1">
      <alignment horizontal="right"/>
    </xf>
    <xf numFmtId="43" fontId="0" fillId="0" borderId="1" xfId="0" applyNumberFormat="1" applyBorder="1"/>
    <xf numFmtId="43" fontId="2" fillId="0" borderId="0" xfId="0" applyNumberFormat="1" applyFont="1" applyAlignment="1">
      <alignment horizontal="justify" wrapText="1"/>
    </xf>
    <xf numFmtId="43" fontId="2" fillId="0" borderId="2" xfId="0" applyNumberFormat="1" applyFont="1" applyBorder="1"/>
    <xf numFmtId="43" fontId="2" fillId="0" borderId="4" xfId="0" applyNumberFormat="1" applyFont="1" applyBorder="1"/>
    <xf numFmtId="43" fontId="2" fillId="0" borderId="8" xfId="0" applyNumberFormat="1" applyFont="1" applyBorder="1"/>
    <xf numFmtId="43" fontId="2" fillId="0" borderId="18" xfId="0" applyNumberFormat="1" applyFont="1" applyBorder="1"/>
    <xf numFmtId="43" fontId="2" fillId="0" borderId="13" xfId="0" applyNumberFormat="1" applyFont="1" applyBorder="1"/>
    <xf numFmtId="43" fontId="2" fillId="0" borderId="12" xfId="0" applyNumberFormat="1" applyFont="1" applyBorder="1"/>
    <xf numFmtId="43" fontId="13" fillId="0" borderId="0" xfId="0" applyNumberFormat="1" applyFont="1" applyAlignment="1">
      <alignment horizontal="center"/>
    </xf>
    <xf numFmtId="43" fontId="2" fillId="0" borderId="9" xfId="2" applyFont="1" applyBorder="1" applyAlignment="1">
      <alignment wrapText="1"/>
    </xf>
    <xf numFmtId="43" fontId="2" fillId="0" borderId="5" xfId="2" applyFont="1" applyBorder="1" applyAlignment="1">
      <alignment wrapText="1"/>
    </xf>
    <xf numFmtId="43" fontId="2" fillId="0" borderId="5" xfId="2" applyFont="1" applyFill="1" applyBorder="1" applyAlignment="1"/>
    <xf numFmtId="43" fontId="1" fillId="0" borderId="6" xfId="0" applyNumberFormat="1" applyFont="1" applyBorder="1"/>
    <xf numFmtId="43" fontId="2" fillId="0" borderId="7" xfId="2" applyFont="1" applyBorder="1" applyAlignment="1">
      <alignment wrapText="1"/>
    </xf>
    <xf numFmtId="43" fontId="2" fillId="0" borderId="0" xfId="0" applyNumberFormat="1" applyFont="1" applyAlignment="1">
      <alignment horizontal="right" vertical="top" wrapText="1"/>
    </xf>
    <xf numFmtId="43" fontId="2" fillId="0" borderId="1" xfId="0" applyNumberFormat="1" applyFont="1" applyBorder="1" applyAlignment="1">
      <alignment horizontal="left" wrapText="1"/>
    </xf>
    <xf numFmtId="43" fontId="2" fillId="0" borderId="3" xfId="2" applyFont="1" applyBorder="1" applyAlignment="1">
      <alignment horizontal="right" wrapText="1"/>
    </xf>
    <xf numFmtId="43" fontId="2" fillId="0" borderId="5" xfId="2" applyFont="1" applyBorder="1" applyAlignment="1">
      <alignment horizontal="right" wrapText="1"/>
    </xf>
    <xf numFmtId="43" fontId="2" fillId="0" borderId="4" xfId="0" applyNumberFormat="1" applyFont="1" applyBorder="1" applyAlignment="1">
      <alignment horizontal="left" wrapText="1"/>
    </xf>
    <xf numFmtId="43" fontId="2" fillId="0" borderId="6" xfId="0" applyNumberFormat="1" applyFont="1" applyBorder="1" applyAlignment="1">
      <alignment horizontal="left" wrapText="1"/>
    </xf>
    <xf numFmtId="43" fontId="2" fillId="0" borderId="7" xfId="2" applyFont="1" applyBorder="1" applyAlignment="1">
      <alignment horizontal="right" wrapText="1"/>
    </xf>
    <xf numFmtId="43" fontId="2" fillId="0" borderId="0" xfId="2" applyFont="1" applyBorder="1" applyAlignment="1">
      <alignment horizontal="right" wrapText="1"/>
    </xf>
    <xf numFmtId="43" fontId="9" fillId="0" borderId="0" xfId="0" applyNumberFormat="1" applyFont="1" applyAlignment="1">
      <alignment horizontal="left"/>
    </xf>
    <xf numFmtId="43" fontId="13" fillId="0" borderId="6" xfId="0" applyNumberFormat="1" applyFont="1" applyBorder="1" applyAlignment="1">
      <alignment horizontal="right"/>
    </xf>
    <xf numFmtId="43" fontId="1" fillId="0" borderId="2" xfId="0" applyNumberFormat="1" applyFont="1" applyBorder="1" applyAlignment="1">
      <alignment horizontal="left"/>
    </xf>
    <xf numFmtId="43" fontId="1" fillId="0" borderId="3" xfId="3" applyFont="1" applyFill="1" applyBorder="1" applyAlignment="1">
      <alignment horizontal="right"/>
    </xf>
    <xf numFmtId="43" fontId="11" fillId="0" borderId="3" xfId="3" applyFont="1" applyFill="1" applyBorder="1" applyAlignment="1">
      <alignment horizontal="right"/>
    </xf>
    <xf numFmtId="43" fontId="11" fillId="0" borderId="1" xfId="3" applyFont="1" applyFill="1" applyBorder="1" applyAlignment="1">
      <alignment horizontal="right"/>
    </xf>
    <xf numFmtId="43" fontId="2" fillId="0" borderId="3" xfId="3" applyFont="1" applyFill="1" applyBorder="1" applyAlignment="1">
      <alignment horizontal="right"/>
    </xf>
    <xf numFmtId="43" fontId="1" fillId="0" borderId="4" xfId="0" applyNumberFormat="1" applyFont="1" applyBorder="1" applyAlignment="1">
      <alignment horizontal="left"/>
    </xf>
    <xf numFmtId="43" fontId="1" fillId="0" borderId="5" xfId="3" applyFont="1" applyFill="1" applyBorder="1" applyAlignment="1">
      <alignment horizontal="right"/>
    </xf>
    <xf numFmtId="43" fontId="11" fillId="0" borderId="5" xfId="3" applyFont="1" applyFill="1" applyBorder="1" applyAlignment="1">
      <alignment horizontal="right"/>
    </xf>
    <xf numFmtId="43" fontId="11" fillId="0" borderId="0" xfId="3" applyFont="1" applyFill="1" applyBorder="1" applyAlignment="1">
      <alignment horizontal="right"/>
    </xf>
    <xf numFmtId="43" fontId="2" fillId="0" borderId="5" xfId="3" applyFont="1" applyFill="1" applyBorder="1" applyAlignment="1">
      <alignment horizontal="right"/>
    </xf>
    <xf numFmtId="43" fontId="2" fillId="0" borderId="4" xfId="0" applyNumberFormat="1" applyFont="1" applyBorder="1" applyAlignment="1">
      <alignment horizontal="left"/>
    </xf>
    <xf numFmtId="43" fontId="1" fillId="0" borderId="0" xfId="0" applyNumberFormat="1" applyFont="1"/>
    <xf numFmtId="43" fontId="2" fillId="0" borderId="0" xfId="0" applyNumberFormat="1" applyFont="1" applyAlignment="1">
      <alignment vertical="center"/>
    </xf>
    <xf numFmtId="43" fontId="2" fillId="0" borderId="0" xfId="0" applyNumberFormat="1" applyFont="1" applyAlignment="1">
      <alignment horizontal="right"/>
    </xf>
    <xf numFmtId="43" fontId="18" fillId="0" borderId="0" xfId="0" applyNumberFormat="1" applyFont="1" applyAlignment="1">
      <alignment horizontal="left"/>
    </xf>
    <xf numFmtId="43" fontId="2" fillId="0" borderId="7" xfId="3" applyFont="1" applyFill="1" applyBorder="1" applyAlignment="1">
      <alignment horizontal="right"/>
    </xf>
    <xf numFmtId="43" fontId="2" fillId="0" borderId="10" xfId="0" applyNumberFormat="1" applyFont="1" applyBorder="1"/>
    <xf numFmtId="43" fontId="2" fillId="0" borderId="9" xfId="0" applyNumberFormat="1" applyFont="1" applyBorder="1"/>
    <xf numFmtId="43" fontId="2" fillId="0" borderId="11" xfId="0" applyNumberFormat="1" applyFont="1" applyBorder="1"/>
    <xf numFmtId="43" fontId="2" fillId="0" borderId="0" xfId="3" applyFont="1" applyFill="1" applyBorder="1" applyAlignment="1">
      <alignment horizontal="right"/>
    </xf>
    <xf numFmtId="43" fontId="2" fillId="0" borderId="11" xfId="3" applyFont="1" applyFill="1" applyBorder="1" applyAlignment="1">
      <alignment horizontal="right"/>
    </xf>
    <xf numFmtId="43" fontId="1" fillId="0" borderId="1" xfId="0" applyNumberFormat="1" applyFont="1" applyBorder="1" applyAlignment="1">
      <alignment horizontal="center" vertical="center"/>
    </xf>
    <xf numFmtId="43" fontId="1" fillId="0" borderId="0" xfId="0" applyNumberFormat="1" applyFont="1" applyAlignment="1">
      <alignment horizontal="center" vertical="center"/>
    </xf>
    <xf numFmtId="43" fontId="10" fillId="0" borderId="2" xfId="0" applyNumberFormat="1" applyFont="1" applyBorder="1" applyAlignment="1">
      <alignment horizontal="center"/>
    </xf>
    <xf numFmtId="43" fontId="10" fillId="0" borderId="3" xfId="0" applyNumberFormat="1" applyFont="1" applyBorder="1" applyAlignment="1">
      <alignment horizontal="center"/>
    </xf>
    <xf numFmtId="43" fontId="10" fillId="0" borderId="4" xfId="0" applyNumberFormat="1" applyFont="1" applyBorder="1" applyAlignment="1">
      <alignment horizontal="center"/>
    </xf>
    <xf numFmtId="43" fontId="10" fillId="0" borderId="5" xfId="0" applyNumberFormat="1" applyFont="1" applyBorder="1" applyAlignment="1">
      <alignment horizontal="center"/>
    </xf>
    <xf numFmtId="43" fontId="10" fillId="0" borderId="4" xfId="0" applyNumberFormat="1" applyFont="1" applyBorder="1" applyAlignment="1">
      <alignment horizontal="center" vertical="top" wrapText="1"/>
    </xf>
    <xf numFmtId="43" fontId="1" fillId="0" borderId="6" xfId="0" applyNumberFormat="1" applyFont="1" applyBorder="1" applyAlignment="1">
      <alignment horizontal="center" vertical="center"/>
    </xf>
    <xf numFmtId="43" fontId="10" fillId="0" borderId="7" xfId="0" applyNumberFormat="1" applyFont="1" applyBorder="1" applyAlignment="1">
      <alignment horizontal="center" vertical="top" wrapText="1"/>
    </xf>
    <xf numFmtId="43" fontId="10" fillId="0" borderId="8" xfId="0" applyNumberFormat="1" applyFont="1" applyBorder="1" applyAlignment="1">
      <alignment horizontal="center" vertical="top" wrapText="1"/>
    </xf>
    <xf numFmtId="43" fontId="1" fillId="0" borderId="12" xfId="1" applyNumberFormat="1" applyFont="1" applyBorder="1" applyAlignment="1">
      <alignment horizontal="center" vertical="center"/>
    </xf>
    <xf numFmtId="43" fontId="1" fillId="0" borderId="13" xfId="1" applyNumberFormat="1" applyFont="1" applyBorder="1" applyAlignment="1">
      <alignment horizontal="center" wrapText="1"/>
    </xf>
    <xf numFmtId="0" fontId="13" fillId="0" borderId="0" xfId="0" applyFont="1"/>
    <xf numFmtId="0" fontId="13" fillId="0" borderId="0" xfId="0" applyFont="1" applyAlignment="1">
      <alignment horizontal="left" vertical="center"/>
    </xf>
    <xf numFmtId="0" fontId="13" fillId="0" borderId="0" xfId="0" applyFont="1" applyAlignment="1">
      <alignment vertical="center"/>
    </xf>
    <xf numFmtId="0" fontId="13" fillId="2" borderId="0" xfId="0" applyFont="1" applyFill="1"/>
    <xf numFmtId="4" fontId="13" fillId="2" borderId="0" xfId="1" applyNumberFormat="1" applyFont="1" applyFill="1"/>
    <xf numFmtId="4" fontId="13" fillId="2" borderId="0" xfId="1" applyNumberFormat="1" applyFont="1" applyFill="1" applyAlignment="1">
      <alignment vertical="center"/>
    </xf>
    <xf numFmtId="0" fontId="13" fillId="0" borderId="0" xfId="0" applyFont="1" applyAlignment="1">
      <alignment horizontal="left" vertical="center"/>
    </xf>
    <xf numFmtId="43" fontId="13" fillId="0" borderId="0" xfId="0" applyNumberFormat="1" applyFont="1" applyAlignment="1">
      <alignment horizontal="left"/>
    </xf>
    <xf numFmtId="0" fontId="5" fillId="0" borderId="0" xfId="0" applyFont="1" applyAlignment="1">
      <alignment horizontal="left" wrapText="1"/>
    </xf>
    <xf numFmtId="0" fontId="0" fillId="0" borderId="0" xfId="0" applyAlignment="1">
      <alignment horizontal="left" wrapText="1"/>
    </xf>
    <xf numFmtId="0" fontId="13" fillId="0" borderId="0" xfId="0" applyFont="1" applyAlignment="1">
      <alignment horizontal="left" vertical="center"/>
    </xf>
    <xf numFmtId="43" fontId="4" fillId="2" borderId="19" xfId="0" applyNumberFormat="1" applyFont="1" applyFill="1" applyBorder="1" applyAlignment="1">
      <alignment horizontal="center" wrapText="1"/>
    </xf>
    <xf numFmtId="43" fontId="4" fillId="2" borderId="20" xfId="0" applyNumberFormat="1" applyFont="1" applyFill="1" applyBorder="1" applyAlignment="1">
      <alignment horizontal="center" wrapText="1"/>
    </xf>
    <xf numFmtId="43" fontId="13" fillId="0" borderId="21" xfId="1" applyNumberFormat="1" applyFont="1" applyBorder="1" applyAlignment="1">
      <alignment horizontal="left" vertical="center"/>
    </xf>
    <xf numFmtId="43" fontId="13" fillId="0" borderId="22" xfId="0" applyNumberFormat="1" applyFont="1" applyBorder="1"/>
    <xf numFmtId="43" fontId="13" fillId="0" borderId="23" xfId="0" applyNumberFormat="1" applyFont="1" applyBorder="1"/>
    <xf numFmtId="43" fontId="2" fillId="2" borderId="16" xfId="0" applyNumberFormat="1" applyFont="1" applyFill="1" applyBorder="1" applyAlignment="1">
      <alignment horizontal="center" vertical="top" wrapText="1"/>
    </xf>
    <xf numFmtId="43" fontId="13" fillId="0" borderId="16" xfId="0" applyNumberFormat="1" applyFont="1" applyBorder="1" applyAlignment="1">
      <alignment horizontal="center" vertical="top" wrapText="1"/>
    </xf>
    <xf numFmtId="43" fontId="10" fillId="0" borderId="10" xfId="0" applyNumberFormat="1" applyFont="1" applyBorder="1" applyAlignment="1">
      <alignment horizontal="center"/>
    </xf>
    <xf numFmtId="43" fontId="10" fillId="0" borderId="1" xfId="0" applyNumberFormat="1" applyFont="1" applyBorder="1" applyAlignment="1">
      <alignment horizontal="center"/>
    </xf>
    <xf numFmtId="43" fontId="10" fillId="0" borderId="2" xfId="0" applyNumberFormat="1" applyFont="1" applyBorder="1" applyAlignment="1">
      <alignment horizontal="center"/>
    </xf>
    <xf numFmtId="43" fontId="10" fillId="0" borderId="11" xfId="0" applyNumberFormat="1" applyFont="1" applyBorder="1" applyAlignment="1">
      <alignment horizontal="center"/>
    </xf>
    <xf numFmtId="43" fontId="10" fillId="0" borderId="6" xfId="0" applyNumberFormat="1" applyFont="1" applyBorder="1" applyAlignment="1">
      <alignment horizontal="center"/>
    </xf>
    <xf numFmtId="43" fontId="10" fillId="0" borderId="8" xfId="0" applyNumberFormat="1" applyFont="1" applyBorder="1" applyAlignment="1">
      <alignment horizontal="center"/>
    </xf>
    <xf numFmtId="43" fontId="10" fillId="0" borderId="12" xfId="0" applyNumberFormat="1" applyFont="1" applyBorder="1" applyAlignment="1">
      <alignment horizontal="center"/>
    </xf>
    <xf numFmtId="43" fontId="10" fillId="0" borderId="14" xfId="0" applyNumberFormat="1" applyFont="1" applyBorder="1" applyAlignment="1">
      <alignment horizontal="center"/>
    </xf>
    <xf numFmtId="43" fontId="10" fillId="0" borderId="18" xfId="0" applyNumberFormat="1" applyFont="1" applyBorder="1" applyAlignment="1">
      <alignment horizontal="center"/>
    </xf>
    <xf numFmtId="43" fontId="10" fillId="0" borderId="3" xfId="0" applyNumberFormat="1" applyFont="1" applyBorder="1" applyAlignment="1">
      <alignment horizontal="center" vertical="center" wrapText="1"/>
    </xf>
    <xf numFmtId="43" fontId="10" fillId="0" borderId="5" xfId="0" applyNumberFormat="1" applyFont="1" applyBorder="1" applyAlignment="1">
      <alignment horizontal="center" vertical="center" wrapText="1"/>
    </xf>
    <xf numFmtId="43" fontId="10" fillId="0" borderId="7" xfId="0" applyNumberFormat="1" applyFont="1" applyBorder="1" applyAlignment="1">
      <alignment horizontal="center" vertical="center" wrapText="1"/>
    </xf>
    <xf numFmtId="43" fontId="10" fillId="0" borderId="3" xfId="0" applyNumberFormat="1" applyFont="1" applyBorder="1" applyAlignment="1">
      <alignment horizontal="center" vertical="center"/>
    </xf>
    <xf numFmtId="43" fontId="10" fillId="0" borderId="5" xfId="0" applyNumberFormat="1" applyFont="1" applyBorder="1" applyAlignment="1">
      <alignment horizontal="center" vertical="center"/>
    </xf>
    <xf numFmtId="43" fontId="10" fillId="0" borderId="7" xfId="0" applyNumberFormat="1" applyFont="1" applyBorder="1" applyAlignment="1">
      <alignment horizontal="center" vertical="center"/>
    </xf>
    <xf numFmtId="43" fontId="2" fillId="0" borderId="0" xfId="1" applyNumberFormat="1" applyFont="1" applyAlignment="1">
      <alignment horizontal="left" wrapText="1"/>
    </xf>
    <xf numFmtId="49" fontId="2" fillId="0" borderId="0" xfId="1" applyNumberFormat="1" applyFont="1" applyAlignment="1">
      <alignment horizontal="left" wrapText="1"/>
    </xf>
    <xf numFmtId="0" fontId="2" fillId="0" borderId="0" xfId="1" applyFont="1" applyAlignment="1">
      <alignment horizontal="left" vertical="center"/>
    </xf>
    <xf numFmtId="43" fontId="2" fillId="0" borderId="12" xfId="0" applyNumberFormat="1" applyFont="1" applyBorder="1" applyAlignment="1">
      <alignment horizontal="center"/>
    </xf>
    <xf numFmtId="43" fontId="2" fillId="0" borderId="14" xfId="0" applyNumberFormat="1" applyFont="1" applyBorder="1" applyAlignment="1">
      <alignment horizontal="center"/>
    </xf>
    <xf numFmtId="43" fontId="2" fillId="0" borderId="18" xfId="0" applyNumberFormat="1" applyFont="1" applyBorder="1" applyAlignment="1">
      <alignment horizontal="center"/>
    </xf>
    <xf numFmtId="49" fontId="2" fillId="0" borderId="0" xfId="0" applyNumberFormat="1" applyFont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43" fontId="2" fillId="0" borderId="0" xfId="0" applyNumberFormat="1" applyFont="1" applyAlignment="1">
      <alignment horizontal="center" vertical="center"/>
    </xf>
    <xf numFmtId="43" fontId="13" fillId="0" borderId="0" xfId="0" applyNumberFormat="1" applyFont="1" applyAlignment="1">
      <alignment horizontal="left"/>
    </xf>
    <xf numFmtId="43" fontId="2" fillId="0" borderId="0" xfId="0" applyNumberFormat="1" applyFont="1" applyAlignment="1">
      <alignment horizontal="left"/>
    </xf>
    <xf numFmtId="43" fontId="2" fillId="0" borderId="0" xfId="0" applyNumberFormat="1" applyFont="1" applyAlignment="1">
      <alignment horizontal="left" vertical="top" wrapText="1"/>
    </xf>
    <xf numFmtId="43" fontId="3" fillId="0" borderId="0" xfId="0" applyNumberFormat="1" applyFont="1" applyAlignment="1">
      <alignment horizontal="left" vertical="top" wrapText="1"/>
    </xf>
    <xf numFmtId="43" fontId="2" fillId="0" borderId="0" xfId="0" applyNumberFormat="1" applyFont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43" fontId="13" fillId="0" borderId="6" xfId="0" applyNumberFormat="1" applyFont="1" applyBorder="1" applyAlignment="1">
      <alignment horizontal="left"/>
    </xf>
    <xf numFmtId="164" fontId="2" fillId="0" borderId="3" xfId="2" applyNumberFormat="1" applyFont="1" applyFill="1" applyBorder="1" applyAlignment="1">
      <alignment horizontal="right"/>
    </xf>
    <xf numFmtId="164" fontId="2" fillId="0" borderId="10" xfId="2" applyNumberFormat="1" applyFont="1" applyFill="1" applyBorder="1" applyAlignment="1">
      <alignment horizontal="right"/>
    </xf>
    <xf numFmtId="164" fontId="2" fillId="0" borderId="5" xfId="2" applyNumberFormat="1" applyFont="1" applyFill="1" applyBorder="1" applyAlignment="1">
      <alignment horizontal="right"/>
    </xf>
    <xf numFmtId="164" fontId="2" fillId="0" borderId="9" xfId="2" applyNumberFormat="1" applyFont="1" applyFill="1" applyBorder="1" applyAlignment="1">
      <alignment horizontal="right"/>
    </xf>
    <xf numFmtId="164" fontId="2" fillId="0" borderId="0" xfId="2" applyNumberFormat="1" applyFont="1" applyFill="1" applyBorder="1" applyAlignment="1">
      <alignment horizontal="right"/>
    </xf>
    <xf numFmtId="164" fontId="2" fillId="0" borderId="5" xfId="2" applyNumberFormat="1" applyFont="1" applyFill="1" applyBorder="1" applyAlignment="1">
      <alignment horizontal="right" indent="2"/>
    </xf>
    <xf numFmtId="164" fontId="2" fillId="0" borderId="7" xfId="2" applyNumberFormat="1" applyFont="1" applyFill="1" applyBorder="1" applyAlignment="1">
      <alignment horizontal="right"/>
    </xf>
    <xf numFmtId="164" fontId="2" fillId="0" borderId="6" xfId="2" applyNumberFormat="1" applyFont="1" applyFill="1" applyBorder="1" applyAlignment="1">
      <alignment horizontal="right"/>
    </xf>
    <xf numFmtId="164" fontId="2" fillId="0" borderId="11" xfId="2" applyNumberFormat="1" applyFont="1" applyFill="1" applyBorder="1" applyAlignment="1">
      <alignment horizontal="right"/>
    </xf>
    <xf numFmtId="164" fontId="2" fillId="0" borderId="12" xfId="2" applyNumberFormat="1" applyFont="1" applyFill="1" applyBorder="1" applyAlignment="1">
      <alignment horizontal="right"/>
    </xf>
    <xf numFmtId="164" fontId="2" fillId="0" borderId="13" xfId="2" applyNumberFormat="1" applyFont="1" applyFill="1" applyBorder="1" applyAlignment="1">
      <alignment horizontal="right"/>
    </xf>
    <xf numFmtId="164" fontId="2" fillId="0" borderId="3" xfId="3" applyNumberFormat="1" applyFont="1" applyFill="1" applyBorder="1" applyAlignment="1">
      <alignment horizontal="right"/>
    </xf>
    <xf numFmtId="164" fontId="2" fillId="0" borderId="5" xfId="3" applyNumberFormat="1" applyFont="1" applyFill="1" applyBorder="1" applyAlignment="1">
      <alignment horizontal="right"/>
    </xf>
    <xf numFmtId="164" fontId="2" fillId="0" borderId="7" xfId="3" applyNumberFormat="1" applyFont="1" applyFill="1" applyBorder="1" applyAlignment="1">
      <alignment horizontal="right"/>
    </xf>
    <xf numFmtId="164" fontId="2" fillId="0" borderId="2" xfId="3" applyNumberFormat="1" applyFont="1" applyFill="1" applyBorder="1" applyAlignment="1">
      <alignment horizontal="right"/>
    </xf>
    <xf numFmtId="164" fontId="2" fillId="0" borderId="4" xfId="3" applyNumberFormat="1" applyFont="1" applyFill="1" applyBorder="1" applyAlignment="1">
      <alignment horizontal="right"/>
    </xf>
    <xf numFmtId="164" fontId="2" fillId="0" borderId="8" xfId="3" applyNumberFormat="1" applyFont="1" applyFill="1" applyBorder="1" applyAlignment="1">
      <alignment horizontal="right"/>
    </xf>
    <xf numFmtId="164" fontId="2" fillId="0" borderId="9" xfId="3" applyNumberFormat="1" applyFont="1" applyFill="1" applyBorder="1" applyAlignment="1">
      <alignment horizontal="right"/>
    </xf>
    <xf numFmtId="164" fontId="2" fillId="0" borderId="11" xfId="3" applyNumberFormat="1" applyFont="1" applyFill="1" applyBorder="1" applyAlignment="1">
      <alignment horizontal="right"/>
    </xf>
    <xf numFmtId="43" fontId="4" fillId="0" borderId="2" xfId="0" applyNumberFormat="1" applyFont="1" applyFill="1" applyBorder="1" applyAlignment="1">
      <alignment horizontal="center" vertical="center"/>
    </xf>
    <xf numFmtId="43" fontId="1" fillId="0" borderId="10" xfId="0" applyNumberFormat="1" applyFont="1" applyFill="1" applyBorder="1" applyAlignment="1">
      <alignment horizontal="center"/>
    </xf>
    <xf numFmtId="43" fontId="1" fillId="0" borderId="12" xfId="0" applyNumberFormat="1" applyFont="1" applyFill="1" applyBorder="1" applyAlignment="1">
      <alignment horizontal="center"/>
    </xf>
    <xf numFmtId="43" fontId="1" fillId="0" borderId="14" xfId="0" applyNumberFormat="1" applyFont="1" applyFill="1" applyBorder="1" applyAlignment="1">
      <alignment horizontal="center"/>
    </xf>
    <xf numFmtId="43" fontId="1" fillId="0" borderId="18" xfId="0" applyNumberFormat="1" applyFont="1" applyFill="1" applyBorder="1" applyAlignment="1">
      <alignment horizontal="center"/>
    </xf>
    <xf numFmtId="43" fontId="4" fillId="0" borderId="8" xfId="0" applyNumberFormat="1" applyFont="1" applyFill="1" applyBorder="1" applyAlignment="1">
      <alignment horizontal="center" vertical="center"/>
    </xf>
    <xf numFmtId="43" fontId="1" fillId="0" borderId="11" xfId="0" applyNumberFormat="1" applyFont="1" applyFill="1" applyBorder="1" applyAlignment="1">
      <alignment horizontal="center"/>
    </xf>
    <xf numFmtId="43" fontId="1" fillId="0" borderId="12" xfId="0" applyNumberFormat="1" applyFont="1" applyFill="1" applyBorder="1" applyAlignment="1">
      <alignment horizontal="center"/>
    </xf>
    <xf numFmtId="43" fontId="1" fillId="0" borderId="13" xfId="0" applyNumberFormat="1" applyFont="1" applyFill="1" applyBorder="1" applyAlignment="1">
      <alignment horizontal="center"/>
    </xf>
    <xf numFmtId="43" fontId="2" fillId="0" borderId="18" xfId="0" applyNumberFormat="1" applyFont="1" applyFill="1" applyBorder="1"/>
    <xf numFmtId="43" fontId="2" fillId="0" borderId="14" xfId="0" applyNumberFormat="1" applyFont="1" applyFill="1" applyBorder="1"/>
    <xf numFmtId="164" fontId="1" fillId="0" borderId="12" xfId="0" applyNumberFormat="1" applyFont="1" applyFill="1" applyBorder="1" applyAlignment="1">
      <alignment horizontal="center" wrapText="1"/>
    </xf>
    <xf numFmtId="164" fontId="1" fillId="0" borderId="12" xfId="0" applyNumberFormat="1" applyFont="1" applyFill="1" applyBorder="1" applyAlignment="1">
      <alignment horizontal="center" vertical="center"/>
    </xf>
    <xf numFmtId="164" fontId="1" fillId="0" borderId="13" xfId="0" applyNumberFormat="1" applyFont="1" applyFill="1" applyBorder="1" applyAlignment="1">
      <alignment horizontal="center" vertical="center"/>
    </xf>
    <xf numFmtId="43" fontId="2" fillId="0" borderId="0" xfId="0" applyNumberFormat="1" applyFont="1" applyFill="1" applyAlignment="1"/>
    <xf numFmtId="0" fontId="13" fillId="0" borderId="0" xfId="0" applyFont="1" applyAlignment="1">
      <alignment horizontal="left"/>
    </xf>
    <xf numFmtId="0" fontId="13" fillId="0" borderId="0" xfId="0" applyNumberFormat="1" applyFont="1" applyFill="1" applyAlignment="1">
      <alignment vertical="center"/>
    </xf>
    <xf numFmtId="0" fontId="2" fillId="0" borderId="0" xfId="0" applyFont="1"/>
    <xf numFmtId="0" fontId="13" fillId="0" borderId="0" xfId="0" applyFont="1" applyAlignment="1">
      <alignment horizontal="center" vertical="center"/>
    </xf>
    <xf numFmtId="0" fontId="13" fillId="0" borderId="0" xfId="0" applyNumberFormat="1" applyFont="1" applyFill="1" applyAlignment="1"/>
    <xf numFmtId="43" fontId="2" fillId="0" borderId="0" xfId="0" applyNumberFormat="1" applyFont="1" applyFill="1" applyAlignment="1">
      <alignment horizontal="center" vertical="center"/>
    </xf>
    <xf numFmtId="43" fontId="1" fillId="0" borderId="16" xfId="0" applyNumberFormat="1" applyFont="1" applyFill="1" applyBorder="1" applyAlignment="1">
      <alignment horizontal="center" vertical="top" wrapText="1"/>
    </xf>
    <xf numFmtId="43" fontId="0" fillId="0" borderId="16" xfId="0" applyNumberFormat="1" applyFill="1" applyBorder="1"/>
    <xf numFmtId="43" fontId="2" fillId="0" borderId="24" xfId="0" applyNumberFormat="1" applyFont="1" applyFill="1" applyBorder="1" applyAlignment="1">
      <alignment horizontal="center" vertical="center" wrapText="1"/>
    </xf>
    <xf numFmtId="43" fontId="2" fillId="0" borderId="16" xfId="0" applyNumberFormat="1" applyFont="1" applyFill="1" applyBorder="1" applyAlignment="1">
      <alignment horizontal="center" vertical="top" wrapText="1"/>
    </xf>
    <xf numFmtId="43" fontId="0" fillId="0" borderId="16" xfId="0" applyNumberFormat="1" applyFill="1" applyBorder="1" applyAlignment="1">
      <alignment horizontal="center" vertical="top" wrapText="1"/>
    </xf>
    <xf numFmtId="43" fontId="0" fillId="0" borderId="25" xfId="0" applyNumberFormat="1" applyFill="1" applyBorder="1" applyAlignment="1">
      <alignment horizontal="center" vertical="center" wrapText="1"/>
    </xf>
    <xf numFmtId="43" fontId="0" fillId="0" borderId="26" xfId="0" applyNumberFormat="1" applyFill="1" applyBorder="1" applyAlignment="1">
      <alignment horizontal="center" vertical="center" wrapText="1"/>
    </xf>
    <xf numFmtId="43" fontId="8" fillId="0" borderId="16" xfId="0" applyNumberFormat="1" applyFont="1" applyFill="1" applyBorder="1" applyAlignment="1">
      <alignment horizontal="center" vertical="top" wrapText="1"/>
    </xf>
    <xf numFmtId="43" fontId="2" fillId="0" borderId="16" xfId="0" applyNumberFormat="1" applyFont="1" applyFill="1" applyBorder="1" applyAlignment="1">
      <alignment horizontal="center" vertical="top" wrapText="1"/>
    </xf>
    <xf numFmtId="43" fontId="1" fillId="0" borderId="14" xfId="0" applyNumberFormat="1" applyFont="1" applyFill="1" applyBorder="1" applyAlignment="1">
      <alignment horizontal="center"/>
    </xf>
    <xf numFmtId="43" fontId="1" fillId="0" borderId="18" xfId="0" applyNumberFormat="1" applyFont="1" applyFill="1" applyBorder="1" applyAlignment="1">
      <alignment horizontal="center"/>
    </xf>
    <xf numFmtId="43" fontId="2" fillId="0" borderId="0" xfId="0" applyNumberFormat="1" applyFont="1" applyFill="1"/>
    <xf numFmtId="43" fontId="1" fillId="0" borderId="2" xfId="0" applyNumberFormat="1" applyFont="1" applyFill="1" applyBorder="1" applyAlignment="1">
      <alignment horizontal="center" vertical="center"/>
    </xf>
    <xf numFmtId="43" fontId="1" fillId="0" borderId="8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37" fontId="2" fillId="0" borderId="0" xfId="0" applyNumberFormat="1" applyFont="1"/>
    <xf numFmtId="43" fontId="4" fillId="0" borderId="1" xfId="0" applyNumberFormat="1" applyFont="1" applyFill="1" applyBorder="1" applyAlignment="1">
      <alignment horizontal="center" vertical="center" wrapText="1"/>
    </xf>
    <xf numFmtId="43" fontId="1" fillId="0" borderId="12" xfId="0" applyNumberFormat="1" applyFont="1" applyFill="1" applyBorder="1" applyAlignment="1">
      <alignment horizontal="center" wrapText="1"/>
    </xf>
    <xf numFmtId="43" fontId="1" fillId="0" borderId="18" xfId="0" applyNumberFormat="1" applyFont="1" applyFill="1" applyBorder="1" applyAlignment="1">
      <alignment horizontal="center" wrapText="1"/>
    </xf>
    <xf numFmtId="43" fontId="4" fillId="0" borderId="0" xfId="0" applyNumberFormat="1" applyFont="1" applyFill="1" applyAlignment="1">
      <alignment horizontal="center" vertical="center" wrapText="1"/>
    </xf>
    <xf numFmtId="43" fontId="1" fillId="0" borderId="9" xfId="0" applyNumberFormat="1" applyFont="1" applyFill="1" applyBorder="1" applyAlignment="1">
      <alignment horizontal="center" vertical="top" wrapText="1"/>
    </xf>
    <xf numFmtId="43" fontId="1" fillId="0" borderId="3" xfId="0" applyNumberFormat="1" applyFont="1" applyFill="1" applyBorder="1" applyAlignment="1">
      <alignment horizontal="center" vertical="top" wrapText="1"/>
    </xf>
    <xf numFmtId="43" fontId="4" fillId="0" borderId="6" xfId="0" applyNumberFormat="1" applyFont="1" applyFill="1" applyBorder="1" applyAlignment="1">
      <alignment horizontal="center" vertical="center" wrapText="1"/>
    </xf>
    <xf numFmtId="43" fontId="1" fillId="0" borderId="11" xfId="0" applyNumberFormat="1" applyFont="1" applyFill="1" applyBorder="1" applyAlignment="1">
      <alignment horizontal="center" vertical="top" wrapText="1"/>
    </xf>
    <xf numFmtId="43" fontId="1" fillId="0" borderId="7" xfId="0" applyNumberFormat="1" applyFont="1" applyFill="1" applyBorder="1" applyAlignment="1">
      <alignment horizontal="center" vertical="top" wrapText="1"/>
    </xf>
    <xf numFmtId="43" fontId="4" fillId="0" borderId="2" xfId="0" applyNumberFormat="1" applyFont="1" applyFill="1" applyBorder="1" applyAlignment="1">
      <alignment horizontal="center" vertical="center" wrapText="1"/>
    </xf>
    <xf numFmtId="43" fontId="2" fillId="0" borderId="10" xfId="0" applyNumberFormat="1" applyFont="1" applyFill="1" applyBorder="1" applyAlignment="1">
      <alignment horizontal="center" vertical="center" wrapText="1"/>
    </xf>
    <xf numFmtId="43" fontId="2" fillId="0" borderId="3" xfId="0" applyNumberFormat="1" applyFont="1" applyFill="1" applyBorder="1" applyAlignment="1">
      <alignment horizontal="center" vertical="center" wrapText="1"/>
    </xf>
    <xf numFmtId="43" fontId="4" fillId="0" borderId="8" xfId="0" applyNumberFormat="1" applyFont="1" applyFill="1" applyBorder="1" applyAlignment="1">
      <alignment horizontal="center" vertical="center" wrapText="1"/>
    </xf>
    <xf numFmtId="43" fontId="2" fillId="0" borderId="11" xfId="0" applyNumberFormat="1" applyFont="1" applyFill="1" applyBorder="1" applyAlignment="1">
      <alignment horizontal="center" vertical="center" wrapText="1"/>
    </xf>
    <xf numFmtId="43" fontId="2" fillId="0" borderId="7" xfId="0" applyNumberFormat="1" applyFont="1" applyFill="1" applyBorder="1" applyAlignment="1">
      <alignment horizontal="center" vertical="center" wrapText="1"/>
    </xf>
    <xf numFmtId="43" fontId="17" fillId="0" borderId="8" xfId="0" applyNumberFormat="1" applyFont="1" applyFill="1" applyBorder="1" applyAlignment="1">
      <alignment horizontal="center" vertical="center" wrapText="1"/>
    </xf>
    <xf numFmtId="43" fontId="1" fillId="0" borderId="1" xfId="0" applyNumberFormat="1" applyFont="1" applyFill="1" applyBorder="1" applyAlignment="1">
      <alignment horizontal="center" vertical="center"/>
    </xf>
    <xf numFmtId="43" fontId="1" fillId="0" borderId="3" xfId="0" applyNumberFormat="1" applyFont="1" applyFill="1" applyBorder="1" applyAlignment="1">
      <alignment horizontal="center" vertical="center" wrapText="1"/>
    </xf>
    <xf numFmtId="43" fontId="1" fillId="0" borderId="12" xfId="0" applyNumberFormat="1" applyFont="1" applyFill="1" applyBorder="1" applyAlignment="1">
      <alignment horizontal="center" vertical="center" wrapText="1"/>
    </xf>
    <xf numFmtId="43" fontId="1" fillId="0" borderId="14" xfId="0" applyNumberFormat="1" applyFont="1" applyFill="1" applyBorder="1" applyAlignment="1">
      <alignment horizontal="center" vertical="center" wrapText="1"/>
    </xf>
    <xf numFmtId="43" fontId="1" fillId="0" borderId="18" xfId="0" applyNumberFormat="1" applyFont="1" applyFill="1" applyBorder="1" applyAlignment="1">
      <alignment horizontal="center" vertical="center" wrapText="1"/>
    </xf>
    <xf numFmtId="43" fontId="1" fillId="0" borderId="10" xfId="0" applyNumberFormat="1" applyFont="1" applyFill="1" applyBorder="1" applyAlignment="1">
      <alignment horizontal="center" vertical="center" wrapText="1"/>
    </xf>
    <xf numFmtId="43" fontId="1" fillId="0" borderId="13" xfId="0" applyNumberFormat="1" applyFont="1" applyFill="1" applyBorder="1" applyAlignment="1">
      <alignment horizontal="center" vertical="center" wrapText="1"/>
    </xf>
    <xf numFmtId="43" fontId="1" fillId="0" borderId="0" xfId="0" applyNumberFormat="1" applyFont="1" applyFill="1" applyAlignment="1">
      <alignment horizontal="center" vertical="center"/>
    </xf>
    <xf numFmtId="43" fontId="1" fillId="0" borderId="5" xfId="0" applyNumberFormat="1" applyFont="1" applyFill="1" applyBorder="1" applyAlignment="1">
      <alignment horizontal="center" vertical="center" wrapText="1"/>
    </xf>
    <xf numFmtId="43" fontId="1" fillId="0" borderId="9" xfId="0" applyNumberFormat="1" applyFont="1" applyFill="1" applyBorder="1" applyAlignment="1">
      <alignment horizontal="center" vertical="center" wrapText="1"/>
    </xf>
    <xf numFmtId="43" fontId="1" fillId="0" borderId="3" xfId="0" applyNumberFormat="1" applyFont="1" applyFill="1" applyBorder="1" applyAlignment="1">
      <alignment horizontal="center" vertical="center" wrapText="1"/>
    </xf>
    <xf numFmtId="43" fontId="1" fillId="0" borderId="6" xfId="0" applyNumberFormat="1" applyFont="1" applyFill="1" applyBorder="1" applyAlignment="1">
      <alignment horizontal="center" vertical="center"/>
    </xf>
    <xf numFmtId="43" fontId="1" fillId="0" borderId="7" xfId="0" applyNumberFormat="1" applyFont="1" applyFill="1" applyBorder="1" applyAlignment="1">
      <alignment horizontal="center" vertical="center" wrapText="1"/>
    </xf>
    <xf numFmtId="43" fontId="1" fillId="0" borderId="7" xfId="0" applyNumberFormat="1" applyFont="1" applyFill="1" applyBorder="1" applyAlignment="1">
      <alignment horizontal="center" wrapText="1"/>
    </xf>
    <xf numFmtId="43" fontId="1" fillId="0" borderId="6" xfId="0" applyNumberFormat="1" applyFont="1" applyFill="1" applyBorder="1" applyAlignment="1">
      <alignment horizontal="center" wrapText="1"/>
    </xf>
    <xf numFmtId="43" fontId="1" fillId="0" borderId="7" xfId="0" applyNumberFormat="1" applyFont="1" applyFill="1" applyBorder="1" applyAlignment="1">
      <alignment horizontal="center"/>
    </xf>
    <xf numFmtId="43" fontId="1" fillId="0" borderId="13" xfId="0" applyNumberFormat="1" applyFont="1" applyFill="1" applyBorder="1" applyAlignment="1">
      <alignment horizontal="left"/>
    </xf>
    <xf numFmtId="43" fontId="1" fillId="0" borderId="13" xfId="3" applyFont="1" applyFill="1" applyBorder="1" applyAlignment="1">
      <alignment horizontal="right"/>
    </xf>
    <xf numFmtId="43" fontId="2" fillId="0" borderId="0" xfId="0" applyNumberFormat="1" applyFont="1" applyFill="1" applyBorder="1" applyAlignment="1"/>
    <xf numFmtId="43" fontId="2" fillId="0" borderId="0" xfId="0" applyNumberFormat="1" applyFont="1" applyFill="1" applyBorder="1" applyAlignment="1">
      <alignment horizontal="right"/>
    </xf>
    <xf numFmtId="43" fontId="1" fillId="0" borderId="2" xfId="0" applyNumberFormat="1" applyFont="1" applyFill="1" applyBorder="1" applyAlignment="1">
      <alignment horizontal="center"/>
    </xf>
    <xf numFmtId="43" fontId="1" fillId="0" borderId="3" xfId="0" applyNumberFormat="1" applyFont="1" applyFill="1" applyBorder="1" applyAlignment="1">
      <alignment horizontal="center"/>
    </xf>
    <xf numFmtId="43" fontId="1" fillId="0" borderId="7" xfId="0" applyNumberFormat="1" applyFont="1" applyFill="1" applyBorder="1" applyAlignment="1">
      <alignment horizontal="center" vertical="center" wrapText="1"/>
    </xf>
    <xf numFmtId="43" fontId="2" fillId="0" borderId="0" xfId="0" applyNumberFormat="1" applyFont="1" applyFill="1" applyAlignment="1">
      <alignment horizontal="left" vertical="center"/>
    </xf>
    <xf numFmtId="43" fontId="2" fillId="0" borderId="0" xfId="0" applyNumberFormat="1" applyFont="1" applyFill="1" applyAlignment="1">
      <alignment horizontal="center" vertical="center"/>
    </xf>
    <xf numFmtId="43" fontId="2" fillId="0" borderId="0" xfId="0" applyNumberFormat="1" applyFont="1" applyFill="1" applyAlignment="1">
      <alignment horizontal="right" vertical="center"/>
    </xf>
  </cellXfs>
  <cellStyles count="4">
    <cellStyle name="Normal" xfId="0" builtinId="0"/>
    <cellStyle name="Normal 2" xfId="1"/>
    <cellStyle name="Vírgula" xfId="2" builtinId="3"/>
    <cellStyle name="Vírgula 2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1"/>
  <dimension ref="A1:O75"/>
  <sheetViews>
    <sheetView showGridLines="0" tabSelected="1" zoomScaleNormal="100" workbookViewId="0"/>
  </sheetViews>
  <sheetFormatPr defaultRowHeight="11.25" customHeight="1" x14ac:dyDescent="0.2"/>
  <cols>
    <col min="1" max="1" width="64.85546875" style="1" customWidth="1"/>
    <col min="2" max="15" width="14" style="1" customWidth="1"/>
    <col min="16" max="16384" width="9.140625" style="1"/>
  </cols>
  <sheetData>
    <row r="1" spans="1:15" ht="12.75" x14ac:dyDescent="0.2"/>
    <row r="2" spans="1:15" ht="25.5" customHeight="1" x14ac:dyDescent="0.35">
      <c r="A2" s="2" t="s">
        <v>314</v>
      </c>
    </row>
    <row r="3" spans="1:15" ht="15.75" customHeight="1" x14ac:dyDescent="0.25">
      <c r="A3" s="3" t="s">
        <v>315</v>
      </c>
    </row>
    <row r="4" spans="1:15" ht="15.75" customHeight="1" x14ac:dyDescent="0.25">
      <c r="A4" s="3" t="s">
        <v>316</v>
      </c>
    </row>
    <row r="5" spans="1:15" ht="15.75" customHeight="1" x14ac:dyDescent="0.25">
      <c r="A5" s="3" t="s">
        <v>317</v>
      </c>
    </row>
    <row r="6" spans="1:15" ht="15.75" x14ac:dyDescent="0.25">
      <c r="A6" s="4" t="s">
        <v>269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12.75" x14ac:dyDescent="0.2">
      <c r="A7" s="6"/>
    </row>
    <row r="8" spans="1:15" ht="12.75" x14ac:dyDescent="0.2">
      <c r="A8" s="33" t="s">
        <v>314</v>
      </c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</row>
    <row r="9" spans="1:15" ht="12.75" x14ac:dyDescent="0.2">
      <c r="A9" s="7" t="s">
        <v>0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</row>
    <row r="10" spans="1:15" ht="12.75" x14ac:dyDescent="0.2">
      <c r="A10" s="8" t="s">
        <v>10</v>
      </c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</row>
    <row r="11" spans="1:15" ht="12.75" x14ac:dyDescent="0.2">
      <c r="A11" s="7" t="s">
        <v>3</v>
      </c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</row>
    <row r="12" spans="1:15" ht="12.75" x14ac:dyDescent="0.2">
      <c r="A12" s="33" t="s">
        <v>318</v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 t="s">
        <v>333</v>
      </c>
      <c r="O12" s="7"/>
    </row>
    <row r="13" spans="1:15" ht="12.75" x14ac:dyDescent="0.2">
      <c r="A13" s="7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</row>
    <row r="14" spans="1:15" ht="12.75" x14ac:dyDescent="0.2">
      <c r="A14" s="1" t="s">
        <v>97</v>
      </c>
      <c r="O14" s="9">
        <v>1</v>
      </c>
    </row>
    <row r="15" spans="1:15" ht="11.25" customHeight="1" x14ac:dyDescent="0.2">
      <c r="A15" s="97"/>
      <c r="B15" s="127" t="s">
        <v>43</v>
      </c>
      <c r="C15" s="128"/>
      <c r="D15" s="128"/>
      <c r="E15" s="128"/>
      <c r="F15" s="128"/>
      <c r="G15" s="128"/>
      <c r="H15" s="128"/>
      <c r="I15" s="128"/>
      <c r="J15" s="128"/>
      <c r="K15" s="128"/>
      <c r="L15" s="128"/>
      <c r="M15" s="128"/>
      <c r="N15" s="128"/>
      <c r="O15" s="129"/>
    </row>
    <row r="16" spans="1:15" ht="11.25" customHeight="1" x14ac:dyDescent="0.2">
      <c r="A16" s="98"/>
      <c r="B16" s="130" t="s">
        <v>33</v>
      </c>
      <c r="C16" s="131"/>
      <c r="D16" s="131"/>
      <c r="E16" s="131"/>
      <c r="F16" s="131"/>
      <c r="G16" s="131"/>
      <c r="H16" s="131"/>
      <c r="I16" s="131"/>
      <c r="J16" s="131"/>
      <c r="K16" s="131"/>
      <c r="L16" s="131"/>
      <c r="M16" s="131"/>
      <c r="N16" s="131"/>
      <c r="O16" s="132"/>
    </row>
    <row r="17" spans="1:15" ht="11.25" customHeight="1" x14ac:dyDescent="0.2">
      <c r="A17" s="98" t="s">
        <v>14</v>
      </c>
      <c r="B17" s="133" t="s">
        <v>44</v>
      </c>
      <c r="C17" s="134"/>
      <c r="D17" s="134"/>
      <c r="E17" s="134"/>
      <c r="F17" s="134"/>
      <c r="G17" s="134"/>
      <c r="H17" s="134"/>
      <c r="I17" s="134"/>
      <c r="J17" s="134"/>
      <c r="K17" s="134"/>
      <c r="L17" s="134"/>
      <c r="M17" s="134"/>
      <c r="N17" s="135"/>
      <c r="O17" s="99" t="s">
        <v>45</v>
      </c>
    </row>
    <row r="18" spans="1:15" ht="11.25" customHeight="1" x14ac:dyDescent="0.2">
      <c r="A18" s="98"/>
      <c r="B18" s="136" t="s">
        <v>161</v>
      </c>
      <c r="C18" s="136" t="s">
        <v>162</v>
      </c>
      <c r="D18" s="136" t="s">
        <v>163</v>
      </c>
      <c r="E18" s="136" t="s">
        <v>164</v>
      </c>
      <c r="F18" s="136" t="s">
        <v>165</v>
      </c>
      <c r="G18" s="136" t="s">
        <v>166</v>
      </c>
      <c r="H18" s="136" t="s">
        <v>167</v>
      </c>
      <c r="I18" s="136" t="s">
        <v>168</v>
      </c>
      <c r="J18" s="136" t="s">
        <v>169</v>
      </c>
      <c r="K18" s="136" t="s">
        <v>170</v>
      </c>
      <c r="L18" s="136" t="s">
        <v>171</v>
      </c>
      <c r="M18" s="139" t="s">
        <v>172</v>
      </c>
      <c r="N18" s="100" t="s">
        <v>84</v>
      </c>
      <c r="O18" s="101" t="s">
        <v>46</v>
      </c>
    </row>
    <row r="19" spans="1:15" ht="11.25" customHeight="1" x14ac:dyDescent="0.2">
      <c r="A19" s="98"/>
      <c r="B19" s="137"/>
      <c r="C19" s="137"/>
      <c r="D19" s="137"/>
      <c r="E19" s="137"/>
      <c r="F19" s="137"/>
      <c r="G19" s="137"/>
      <c r="H19" s="137"/>
      <c r="I19" s="137"/>
      <c r="J19" s="137"/>
      <c r="K19" s="137"/>
      <c r="L19" s="137"/>
      <c r="M19" s="140"/>
      <c r="N19" s="102" t="s">
        <v>173</v>
      </c>
      <c r="O19" s="101" t="s">
        <v>47</v>
      </c>
    </row>
    <row r="20" spans="1:15" ht="11.25" customHeight="1" x14ac:dyDescent="0.2">
      <c r="A20" s="98"/>
      <c r="B20" s="137"/>
      <c r="C20" s="137"/>
      <c r="D20" s="137"/>
      <c r="E20" s="137"/>
      <c r="F20" s="137"/>
      <c r="G20" s="137"/>
      <c r="H20" s="137"/>
      <c r="I20" s="137"/>
      <c r="J20" s="137"/>
      <c r="K20" s="137"/>
      <c r="L20" s="137"/>
      <c r="M20" s="140"/>
      <c r="N20" s="102" t="s">
        <v>174</v>
      </c>
      <c r="O20" s="103" t="s">
        <v>175</v>
      </c>
    </row>
    <row r="21" spans="1:15" ht="11.25" customHeight="1" x14ac:dyDescent="0.2">
      <c r="A21" s="104"/>
      <c r="B21" s="138"/>
      <c r="C21" s="138"/>
      <c r="D21" s="138"/>
      <c r="E21" s="138"/>
      <c r="F21" s="138"/>
      <c r="G21" s="138"/>
      <c r="H21" s="138"/>
      <c r="I21" s="138"/>
      <c r="J21" s="138"/>
      <c r="K21" s="138"/>
      <c r="L21" s="138"/>
      <c r="M21" s="141"/>
      <c r="N21" s="105" t="s">
        <v>49</v>
      </c>
      <c r="O21" s="106" t="s">
        <v>50</v>
      </c>
    </row>
    <row r="22" spans="1:15" ht="11.25" customHeight="1" x14ac:dyDescent="0.2">
      <c r="A22" s="10" t="s">
        <v>35</v>
      </c>
      <c r="B22" s="158">
        <f t="shared" ref="B22:M22" si="0">B23+B26+B29+B30</f>
        <v>51073868.600000001</v>
      </c>
      <c r="C22" s="158">
        <f t="shared" si="0"/>
        <v>64241225.590000004</v>
      </c>
      <c r="D22" s="158">
        <f t="shared" si="0"/>
        <v>78468995.829999998</v>
      </c>
      <c r="E22" s="158">
        <f t="shared" si="0"/>
        <v>60245186.220000006</v>
      </c>
      <c r="F22" s="158">
        <f t="shared" si="0"/>
        <v>58385185.489999995</v>
      </c>
      <c r="G22" s="158">
        <f t="shared" si="0"/>
        <v>53345220.500000007</v>
      </c>
      <c r="H22" s="158">
        <f t="shared" si="0"/>
        <v>57616053.070000008</v>
      </c>
      <c r="I22" s="158">
        <f t="shared" si="0"/>
        <v>57800731.75</v>
      </c>
      <c r="J22" s="158">
        <f t="shared" si="0"/>
        <v>57495479.960000001</v>
      </c>
      <c r="K22" s="158">
        <f t="shared" si="0"/>
        <v>65034899.119999997</v>
      </c>
      <c r="L22" s="158">
        <f t="shared" si="0"/>
        <v>62429541.719999999</v>
      </c>
      <c r="M22" s="158">
        <f t="shared" si="0"/>
        <v>58733273.930000007</v>
      </c>
      <c r="N22" s="159">
        <f t="shared" ref="N22:N36" si="1">SUM(B22:M22)</f>
        <v>724869661.77999997</v>
      </c>
      <c r="O22" s="158">
        <f>O23+O26+O29+O30</f>
        <v>173693.88</v>
      </c>
    </row>
    <row r="23" spans="1:15" ht="11.25" customHeight="1" x14ac:dyDescent="0.2">
      <c r="A23" s="13" t="s">
        <v>98</v>
      </c>
      <c r="B23" s="160">
        <f t="shared" ref="B23:M23" si="2">SUM(B24:B25)</f>
        <v>42017831.289999999</v>
      </c>
      <c r="C23" s="160">
        <f t="shared" si="2"/>
        <v>54364241.160000004</v>
      </c>
      <c r="D23" s="160">
        <f t="shared" si="2"/>
        <v>64960960.609999999</v>
      </c>
      <c r="E23" s="160">
        <f t="shared" si="2"/>
        <v>50473321.880000003</v>
      </c>
      <c r="F23" s="160">
        <f t="shared" si="2"/>
        <v>48849671.009999998</v>
      </c>
      <c r="G23" s="160">
        <f t="shared" si="2"/>
        <v>43556319.43</v>
      </c>
      <c r="H23" s="160">
        <f t="shared" si="2"/>
        <v>47360018.160000004</v>
      </c>
      <c r="I23" s="160">
        <f t="shared" si="2"/>
        <v>47407462.550000004</v>
      </c>
      <c r="J23" s="160">
        <f t="shared" si="2"/>
        <v>47284919.259999998</v>
      </c>
      <c r="K23" s="160">
        <f t="shared" si="2"/>
        <v>49552599.170000002</v>
      </c>
      <c r="L23" s="160">
        <f t="shared" si="2"/>
        <v>51294306.549999997</v>
      </c>
      <c r="M23" s="160">
        <f t="shared" si="2"/>
        <v>48279388.300000004</v>
      </c>
      <c r="N23" s="161">
        <f t="shared" si="1"/>
        <v>595401039.37</v>
      </c>
      <c r="O23" s="160">
        <f>SUM(O24:O25)</f>
        <v>534.09</v>
      </c>
    </row>
    <row r="24" spans="1:15" ht="11.25" customHeight="1" x14ac:dyDescent="0.2">
      <c r="A24" s="13" t="s">
        <v>243</v>
      </c>
      <c r="B24" s="160">
        <v>36005051.799999997</v>
      </c>
      <c r="C24" s="162">
        <v>47850115.520000003</v>
      </c>
      <c r="D24" s="161">
        <v>54312869</v>
      </c>
      <c r="E24" s="161">
        <v>43454485.350000001</v>
      </c>
      <c r="F24" s="161">
        <v>42318242.68</v>
      </c>
      <c r="G24" s="161">
        <v>36581031.130000003</v>
      </c>
      <c r="H24" s="161">
        <v>39334041.770000003</v>
      </c>
      <c r="I24" s="161">
        <v>39753894.580000006</v>
      </c>
      <c r="J24" s="161">
        <v>40129296.659999996</v>
      </c>
      <c r="K24" s="161">
        <v>41306411.579999998</v>
      </c>
      <c r="L24" s="161">
        <v>44092377.439999998</v>
      </c>
      <c r="M24" s="161">
        <v>40559577.270000003</v>
      </c>
      <c r="N24" s="161">
        <f t="shared" si="1"/>
        <v>505697394.77999997</v>
      </c>
      <c r="O24" s="160"/>
    </row>
    <row r="25" spans="1:15" ht="11.25" customHeight="1" x14ac:dyDescent="0.2">
      <c r="A25" s="13" t="s">
        <v>244</v>
      </c>
      <c r="B25" s="160">
        <v>6012779.4900000002</v>
      </c>
      <c r="C25" s="162">
        <v>6514125.6399999997</v>
      </c>
      <c r="D25" s="161">
        <v>10648091.609999999</v>
      </c>
      <c r="E25" s="161">
        <v>7018836.5300000003</v>
      </c>
      <c r="F25" s="161">
        <v>6531428.3300000001</v>
      </c>
      <c r="G25" s="161">
        <v>6975288.2999999998</v>
      </c>
      <c r="H25" s="161">
        <v>8025976.3899999997</v>
      </c>
      <c r="I25" s="161">
        <v>7653567.9699999997</v>
      </c>
      <c r="J25" s="161">
        <v>7155622.5999999996</v>
      </c>
      <c r="K25" s="161">
        <v>8246187.5899999999</v>
      </c>
      <c r="L25" s="161">
        <v>7201929.1100000003</v>
      </c>
      <c r="M25" s="161">
        <v>7719811.0300000003</v>
      </c>
      <c r="N25" s="161">
        <f t="shared" si="1"/>
        <v>89703644.590000004</v>
      </c>
      <c r="O25" s="160">
        <v>534.09</v>
      </c>
    </row>
    <row r="26" spans="1:15" ht="11.25" customHeight="1" x14ac:dyDescent="0.2">
      <c r="A26" s="13" t="s">
        <v>99</v>
      </c>
      <c r="B26" s="160">
        <f t="shared" ref="B26:M26" si="3">SUM(B27:B28)</f>
        <v>8764204.6699999999</v>
      </c>
      <c r="C26" s="160">
        <f t="shared" si="3"/>
        <v>8904799.4900000002</v>
      </c>
      <c r="D26" s="160">
        <f t="shared" si="3"/>
        <v>13336643.84</v>
      </c>
      <c r="E26" s="160">
        <f t="shared" si="3"/>
        <v>8948307.1300000008</v>
      </c>
      <c r="F26" s="160">
        <f t="shared" si="3"/>
        <v>9209449.870000001</v>
      </c>
      <c r="G26" s="160">
        <f t="shared" si="3"/>
        <v>9289444.0500000007</v>
      </c>
      <c r="H26" s="160">
        <f t="shared" si="3"/>
        <v>9756636.4900000002</v>
      </c>
      <c r="I26" s="160">
        <f t="shared" si="3"/>
        <v>9839573.5399999991</v>
      </c>
      <c r="J26" s="160">
        <f t="shared" si="3"/>
        <v>9979023.4100000001</v>
      </c>
      <c r="K26" s="160">
        <f t="shared" si="3"/>
        <v>14935222.58</v>
      </c>
      <c r="L26" s="160">
        <f t="shared" si="3"/>
        <v>10237220.92</v>
      </c>
      <c r="M26" s="160">
        <f t="shared" si="3"/>
        <v>10231730.850000001</v>
      </c>
      <c r="N26" s="161">
        <f t="shared" si="1"/>
        <v>123432256.83999997</v>
      </c>
      <c r="O26" s="160">
        <f>SUM(O27:O28)</f>
        <v>0</v>
      </c>
    </row>
    <row r="27" spans="1:15" ht="11.25" customHeight="1" x14ac:dyDescent="0.2">
      <c r="A27" s="13" t="s">
        <v>245</v>
      </c>
      <c r="B27" s="160">
        <v>7895974.1699999999</v>
      </c>
      <c r="C27" s="162">
        <v>8025526.6200000001</v>
      </c>
      <c r="D27" s="161">
        <v>12022106.029999999</v>
      </c>
      <c r="E27" s="161">
        <v>8069261.4900000002</v>
      </c>
      <c r="F27" s="161">
        <v>8291493.2000000002</v>
      </c>
      <c r="G27" s="161">
        <v>8340111.9100000001</v>
      </c>
      <c r="H27" s="161">
        <v>8783784.8300000001</v>
      </c>
      <c r="I27" s="161">
        <v>8863634.8300000001</v>
      </c>
      <c r="J27" s="161">
        <v>8984507.6600000001</v>
      </c>
      <c r="K27" s="161">
        <v>13441798.029999999</v>
      </c>
      <c r="L27" s="161">
        <v>9145911.3900000006</v>
      </c>
      <c r="M27" s="161">
        <v>9218864.2100000009</v>
      </c>
      <c r="N27" s="161">
        <f t="shared" si="1"/>
        <v>111082974.37</v>
      </c>
      <c r="O27" s="160"/>
    </row>
    <row r="28" spans="1:15" ht="11.25" customHeight="1" x14ac:dyDescent="0.2">
      <c r="A28" s="13" t="s">
        <v>246</v>
      </c>
      <c r="B28" s="160">
        <v>868230.5</v>
      </c>
      <c r="C28" s="162">
        <v>879272.87</v>
      </c>
      <c r="D28" s="161">
        <v>1314537.81</v>
      </c>
      <c r="E28" s="161">
        <v>879045.64</v>
      </c>
      <c r="F28" s="161">
        <v>917956.67</v>
      </c>
      <c r="G28" s="161">
        <v>949332.14</v>
      </c>
      <c r="H28" s="161">
        <v>972851.66</v>
      </c>
      <c r="I28" s="161">
        <v>975938.71</v>
      </c>
      <c r="J28" s="161">
        <v>994515.75</v>
      </c>
      <c r="K28" s="161">
        <v>1493424.55</v>
      </c>
      <c r="L28" s="161">
        <v>1091309.53</v>
      </c>
      <c r="M28" s="161">
        <v>1012866.64</v>
      </c>
      <c r="N28" s="161">
        <f t="shared" si="1"/>
        <v>12349282.470000001</v>
      </c>
      <c r="O28" s="160"/>
    </row>
    <row r="29" spans="1:15" ht="11.25" customHeight="1" x14ac:dyDescent="0.2">
      <c r="A29" s="13" t="s">
        <v>100</v>
      </c>
      <c r="B29" s="160">
        <v>291832.64</v>
      </c>
      <c r="C29" s="162">
        <v>972184.94</v>
      </c>
      <c r="D29" s="161">
        <v>171391.38</v>
      </c>
      <c r="E29" s="161">
        <v>823557.21</v>
      </c>
      <c r="F29" s="161">
        <v>326064.61</v>
      </c>
      <c r="G29" s="161">
        <v>499457.02</v>
      </c>
      <c r="H29" s="161">
        <v>499398.42</v>
      </c>
      <c r="I29" s="161">
        <v>553695.66</v>
      </c>
      <c r="J29" s="161">
        <v>231537.29</v>
      </c>
      <c r="K29" s="161">
        <v>547077.37</v>
      </c>
      <c r="L29" s="161">
        <v>898014.25</v>
      </c>
      <c r="M29" s="160">
        <v>222154.78</v>
      </c>
      <c r="N29" s="161">
        <f t="shared" si="1"/>
        <v>6036365.5700000003</v>
      </c>
      <c r="O29" s="160">
        <v>173159.79</v>
      </c>
    </row>
    <row r="30" spans="1:15" ht="11.25" customHeight="1" x14ac:dyDescent="0.2">
      <c r="A30" s="13" t="s">
        <v>307</v>
      </c>
      <c r="B30" s="160"/>
      <c r="C30" s="162"/>
      <c r="D30" s="161"/>
      <c r="E30" s="161"/>
      <c r="F30" s="161"/>
      <c r="G30" s="161"/>
      <c r="H30" s="161"/>
      <c r="I30" s="161"/>
      <c r="J30" s="161"/>
      <c r="K30" s="161"/>
      <c r="L30" s="161"/>
      <c r="M30" s="160"/>
      <c r="N30" s="161">
        <f t="shared" si="1"/>
        <v>0</v>
      </c>
      <c r="O30" s="160"/>
    </row>
    <row r="31" spans="1:15" ht="11.25" customHeight="1" x14ac:dyDescent="0.2">
      <c r="A31" s="5" t="s">
        <v>54</v>
      </c>
      <c r="B31" s="160">
        <f t="shared" ref="B31:M31" si="4">SUM(B32:B35)</f>
        <v>8412307.6699999999</v>
      </c>
      <c r="C31" s="160">
        <f t="shared" si="4"/>
        <v>11234399.82</v>
      </c>
      <c r="D31" s="160">
        <f t="shared" si="4"/>
        <v>12861789.860000001</v>
      </c>
      <c r="E31" s="160">
        <f t="shared" si="4"/>
        <v>8597622.1300000008</v>
      </c>
      <c r="F31" s="160">
        <f t="shared" si="4"/>
        <v>8925090.0099999998</v>
      </c>
      <c r="G31" s="160">
        <f t="shared" si="4"/>
        <v>8940579.1100000013</v>
      </c>
      <c r="H31" s="160">
        <f t="shared" si="4"/>
        <v>9385945.6500000004</v>
      </c>
      <c r="I31" s="160">
        <f t="shared" si="4"/>
        <v>9471068.3899999987</v>
      </c>
      <c r="J31" s="160">
        <f t="shared" si="4"/>
        <v>9610392.2599999998</v>
      </c>
      <c r="K31" s="160">
        <f t="shared" si="4"/>
        <v>14385333.540000001</v>
      </c>
      <c r="L31" s="160">
        <f t="shared" si="4"/>
        <v>9871727.7400000002</v>
      </c>
      <c r="M31" s="160">
        <f t="shared" si="4"/>
        <v>9864419.6999999993</v>
      </c>
      <c r="N31" s="161">
        <f t="shared" si="1"/>
        <v>121560675.88000001</v>
      </c>
      <c r="O31" s="163">
        <f>SUM(O32:O35)</f>
        <v>0</v>
      </c>
    </row>
    <row r="32" spans="1:15" ht="11.25" customHeight="1" x14ac:dyDescent="0.2">
      <c r="A32" s="17" t="s">
        <v>36</v>
      </c>
      <c r="B32" s="160"/>
      <c r="C32" s="162"/>
      <c r="D32" s="161"/>
      <c r="E32" s="161"/>
      <c r="F32" s="161"/>
      <c r="G32" s="161"/>
      <c r="H32" s="161"/>
      <c r="I32" s="161"/>
      <c r="J32" s="161"/>
      <c r="K32" s="161"/>
      <c r="L32" s="161"/>
      <c r="M32" s="161"/>
      <c r="N32" s="161">
        <f t="shared" si="1"/>
        <v>0</v>
      </c>
      <c r="O32" s="160"/>
    </row>
    <row r="33" spans="1:15" ht="11.25" customHeight="1" x14ac:dyDescent="0.2">
      <c r="A33" s="17" t="s">
        <v>176</v>
      </c>
      <c r="B33" s="160">
        <v>0</v>
      </c>
      <c r="C33" s="162">
        <v>2681497.33</v>
      </c>
      <c r="D33" s="161">
        <v>52991.38</v>
      </c>
      <c r="E33" s="161">
        <v>0</v>
      </c>
      <c r="F33" s="161">
        <v>66980.19</v>
      </c>
      <c r="G33" s="161">
        <v>0</v>
      </c>
      <c r="H33" s="161">
        <v>437.5</v>
      </c>
      <c r="I33" s="161">
        <v>0</v>
      </c>
      <c r="J33" s="161">
        <v>0</v>
      </c>
      <c r="K33" s="161">
        <v>3057.8</v>
      </c>
      <c r="L33" s="161">
        <v>3137.97</v>
      </c>
      <c r="M33" s="161">
        <v>0</v>
      </c>
      <c r="N33" s="161">
        <f t="shared" si="1"/>
        <v>2808102.17</v>
      </c>
      <c r="O33" s="160"/>
    </row>
    <row r="34" spans="1:15" ht="11.25" customHeight="1" x14ac:dyDescent="0.2">
      <c r="A34" s="17" t="s">
        <v>177</v>
      </c>
      <c r="B34" s="160"/>
      <c r="C34" s="162"/>
      <c r="D34" s="161"/>
      <c r="E34" s="161"/>
      <c r="F34" s="161"/>
      <c r="G34" s="161"/>
      <c r="H34" s="161"/>
      <c r="I34" s="161"/>
      <c r="J34" s="161"/>
      <c r="K34" s="161"/>
      <c r="L34" s="161"/>
      <c r="M34" s="161"/>
      <c r="N34" s="161">
        <f t="shared" si="1"/>
        <v>0</v>
      </c>
      <c r="O34" s="160"/>
    </row>
    <row r="35" spans="1:15" ht="11.25" customHeight="1" x14ac:dyDescent="0.2">
      <c r="A35" s="18" t="s">
        <v>37</v>
      </c>
      <c r="B35" s="164">
        <v>8412307.6699999999</v>
      </c>
      <c r="C35" s="165">
        <v>8552902.4900000002</v>
      </c>
      <c r="D35" s="166">
        <v>12808798.48</v>
      </c>
      <c r="E35" s="166">
        <v>8597622.1300000008</v>
      </c>
      <c r="F35" s="166">
        <v>8858109.8200000003</v>
      </c>
      <c r="G35" s="166">
        <v>8940579.1100000013</v>
      </c>
      <c r="H35" s="166">
        <v>9385508.1500000004</v>
      </c>
      <c r="I35" s="166">
        <v>9471068.3899999987</v>
      </c>
      <c r="J35" s="166">
        <v>9610392.2599999998</v>
      </c>
      <c r="K35" s="166">
        <v>14382275.74</v>
      </c>
      <c r="L35" s="166">
        <v>9868589.7699999996</v>
      </c>
      <c r="M35" s="166">
        <v>9864419.6999999993</v>
      </c>
      <c r="N35" s="166">
        <f t="shared" si="1"/>
        <v>118752573.70999999</v>
      </c>
      <c r="O35" s="164"/>
    </row>
    <row r="36" spans="1:15" ht="11.25" customHeight="1" x14ac:dyDescent="0.2">
      <c r="A36" s="5" t="s">
        <v>51</v>
      </c>
      <c r="B36" s="164">
        <f t="shared" ref="B36:M36" si="5">B22-B31</f>
        <v>42661560.93</v>
      </c>
      <c r="C36" s="164">
        <f t="shared" si="5"/>
        <v>53006825.770000003</v>
      </c>
      <c r="D36" s="164">
        <f t="shared" si="5"/>
        <v>65607205.969999999</v>
      </c>
      <c r="E36" s="164">
        <f t="shared" si="5"/>
        <v>51647564.090000004</v>
      </c>
      <c r="F36" s="164">
        <f t="shared" si="5"/>
        <v>49460095.479999997</v>
      </c>
      <c r="G36" s="164">
        <f t="shared" si="5"/>
        <v>44404641.390000008</v>
      </c>
      <c r="H36" s="164">
        <f t="shared" si="5"/>
        <v>48230107.420000009</v>
      </c>
      <c r="I36" s="164">
        <f t="shared" si="5"/>
        <v>48329663.359999999</v>
      </c>
      <c r="J36" s="164">
        <f t="shared" si="5"/>
        <v>47885087.700000003</v>
      </c>
      <c r="K36" s="164">
        <f t="shared" si="5"/>
        <v>50649565.579999998</v>
      </c>
      <c r="L36" s="164">
        <f t="shared" si="5"/>
        <v>52557813.979999997</v>
      </c>
      <c r="M36" s="164">
        <f t="shared" si="5"/>
        <v>48868854.230000004</v>
      </c>
      <c r="N36" s="164">
        <f t="shared" si="1"/>
        <v>603308985.89999998</v>
      </c>
      <c r="O36" s="164">
        <f>O22-O31</f>
        <v>173693.88</v>
      </c>
    </row>
    <row r="37" spans="1:15" ht="11.25" customHeight="1" x14ac:dyDescent="0.2">
      <c r="A37" s="21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</row>
    <row r="38" spans="1:15" ht="11.25" hidden="1" customHeight="1" x14ac:dyDescent="0.2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</row>
    <row r="39" spans="1:15" ht="11.25" hidden="1" customHeight="1" x14ac:dyDescent="0.2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</row>
    <row r="40" spans="1:15" ht="11.25" hidden="1" customHeight="1" x14ac:dyDescent="0.2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</row>
    <row r="41" spans="1:15" ht="11.25" hidden="1" customHeight="1" x14ac:dyDescent="0.2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</row>
    <row r="42" spans="1:15" ht="11.25" hidden="1" customHeight="1" x14ac:dyDescent="0.2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</row>
    <row r="43" spans="1:15" ht="11.25" hidden="1" customHeight="1" x14ac:dyDescent="0.2">
      <c r="A43" s="22"/>
      <c r="B43" s="22"/>
      <c r="C43" s="22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</row>
    <row r="44" spans="1:15" ht="21.75" x14ac:dyDescent="0.2">
      <c r="A44" s="107" t="s">
        <v>52</v>
      </c>
      <c r="B44" s="107" t="s">
        <v>2</v>
      </c>
      <c r="C44" s="108" t="s">
        <v>306</v>
      </c>
    </row>
    <row r="45" spans="1:15" ht="11.25" customHeight="1" x14ac:dyDescent="0.2">
      <c r="A45" s="23" t="s">
        <v>40</v>
      </c>
      <c r="B45" s="167">
        <v>1759711622.76</v>
      </c>
      <c r="C45" s="168"/>
    </row>
    <row r="46" spans="1:15" ht="11.25" customHeight="1" x14ac:dyDescent="0.2">
      <c r="A46" s="26" t="s">
        <v>281</v>
      </c>
      <c r="B46" s="167">
        <v>228981.88</v>
      </c>
      <c r="C46" s="168"/>
    </row>
    <row r="47" spans="1:15" ht="11.25" customHeight="1" x14ac:dyDescent="0.2">
      <c r="A47" s="26" t="s">
        <v>282</v>
      </c>
      <c r="B47" s="167">
        <v>4326840</v>
      </c>
      <c r="C47" s="168"/>
    </row>
    <row r="48" spans="1:15" ht="11.25" customHeight="1" x14ac:dyDescent="0.2">
      <c r="A48" s="26" t="s">
        <v>283</v>
      </c>
      <c r="B48" s="167">
        <f>B45-B46-B47</f>
        <v>1755155800.8799999</v>
      </c>
      <c r="C48" s="168"/>
    </row>
    <row r="49" spans="1:15" ht="12.75" x14ac:dyDescent="0.2">
      <c r="A49" s="23" t="s">
        <v>284</v>
      </c>
      <c r="B49" s="167">
        <f>N36+O36</f>
        <v>603482679.77999997</v>
      </c>
      <c r="C49" s="168">
        <f>IF(B48&gt;0,B49*100/B48,0)</f>
        <v>34.383425076988942</v>
      </c>
    </row>
    <row r="50" spans="1:15" ht="11.25" customHeight="1" x14ac:dyDescent="0.2">
      <c r="A50" s="23" t="s">
        <v>285</v>
      </c>
      <c r="B50" s="167">
        <f>ROUND(B48*0.54,2)</f>
        <v>947784132.48000002</v>
      </c>
      <c r="C50" s="168">
        <f>IF(B48&gt;0,B50*100/B48,0)</f>
        <v>54.000000000273481</v>
      </c>
    </row>
    <row r="51" spans="1:15" ht="11.25" customHeight="1" x14ac:dyDescent="0.2">
      <c r="A51" s="23" t="s">
        <v>286</v>
      </c>
      <c r="B51" s="167">
        <f>ROUND(B50*0.95,2)</f>
        <v>900394925.86000001</v>
      </c>
      <c r="C51" s="168">
        <f>IF(B48&gt;0,B51*100/B48,0)</f>
        <v>51.300000000487707</v>
      </c>
    </row>
    <row r="52" spans="1:15" ht="11.25" customHeight="1" x14ac:dyDescent="0.2">
      <c r="A52" s="23" t="s">
        <v>287</v>
      </c>
      <c r="B52" s="167">
        <f>ROUND(B50*0.9,2)</f>
        <v>853005719.23000002</v>
      </c>
      <c r="C52" s="168">
        <f>IF(B48&gt;0,B52*100/B48,0)</f>
        <v>48.600000000132184</v>
      </c>
    </row>
    <row r="53" spans="1:15" ht="11.25" customHeight="1" x14ac:dyDescent="0.2">
      <c r="A53" s="144" t="s">
        <v>323</v>
      </c>
      <c r="B53" s="144"/>
      <c r="C53" s="144"/>
      <c r="D53" s="144"/>
      <c r="E53" s="144"/>
      <c r="F53" s="144"/>
      <c r="G53" s="144"/>
      <c r="H53" s="144"/>
      <c r="I53" s="144"/>
      <c r="J53" s="144"/>
      <c r="K53" s="144"/>
      <c r="L53" s="144"/>
      <c r="M53" s="144"/>
      <c r="N53" s="144"/>
      <c r="O53" s="144"/>
    </row>
    <row r="54" spans="1:15" ht="11.25" customHeight="1" x14ac:dyDescent="0.2">
      <c r="A54" s="143" t="s">
        <v>112</v>
      </c>
      <c r="B54" s="143"/>
      <c r="C54" s="143"/>
      <c r="D54" s="143"/>
      <c r="E54" s="143"/>
      <c r="F54" s="143"/>
      <c r="G54" s="143"/>
      <c r="H54" s="143"/>
      <c r="I54" s="143"/>
      <c r="J54" s="143"/>
      <c r="K54" s="143"/>
      <c r="L54" s="143"/>
      <c r="M54" s="143"/>
      <c r="N54" s="143"/>
      <c r="O54" s="143"/>
    </row>
    <row r="55" spans="1:15" ht="11.25" customHeight="1" x14ac:dyDescent="0.2">
      <c r="A55" s="142" t="s">
        <v>113</v>
      </c>
      <c r="B55" s="142"/>
      <c r="C55" s="142"/>
      <c r="D55" s="142"/>
      <c r="E55" s="142"/>
      <c r="F55" s="142"/>
      <c r="G55" s="142"/>
      <c r="H55" s="5"/>
      <c r="I55" s="5"/>
      <c r="J55" s="5"/>
      <c r="K55" s="5"/>
      <c r="L55" s="5"/>
      <c r="M55" s="5"/>
      <c r="N55" s="5"/>
      <c r="O55" s="5"/>
    </row>
    <row r="57" spans="1:15" ht="12.75" x14ac:dyDescent="0.2">
      <c r="A57" s="117" t="s">
        <v>328</v>
      </c>
      <c r="B57" s="118"/>
      <c r="C57" s="118"/>
      <c r="D57" s="118"/>
      <c r="E57" s="118"/>
      <c r="F57" s="118"/>
      <c r="G57" s="118"/>
      <c r="H57" s="118"/>
      <c r="I57" s="118"/>
      <c r="J57" s="118"/>
      <c r="K57" s="118"/>
      <c r="L57" s="118"/>
      <c r="M57" s="118"/>
      <c r="N57" s="118"/>
      <c r="O57" s="118"/>
    </row>
    <row r="58" spans="1:15" ht="12.75" x14ac:dyDescent="0.2">
      <c r="A58" s="118"/>
      <c r="B58" s="118"/>
      <c r="C58" s="118"/>
      <c r="D58" s="118"/>
      <c r="E58" s="118"/>
      <c r="F58" s="118"/>
      <c r="G58" s="118"/>
      <c r="H58" s="118"/>
      <c r="I58" s="118"/>
      <c r="J58" s="118"/>
      <c r="K58" s="118"/>
      <c r="L58" s="118"/>
      <c r="M58" s="118"/>
      <c r="N58" s="118"/>
      <c r="O58" s="118"/>
    </row>
    <row r="61" spans="1:15" s="109" customFormat="1" ht="11.25" customHeight="1" x14ac:dyDescent="0.2"/>
    <row r="62" spans="1:15" s="109" customFormat="1" ht="11.25" customHeight="1" x14ac:dyDescent="0.2">
      <c r="A62" s="110" t="s">
        <v>319</v>
      </c>
      <c r="B62" s="111"/>
      <c r="C62" s="111"/>
      <c r="D62" s="111" t="s">
        <v>321</v>
      </c>
      <c r="E62" s="111"/>
      <c r="F62" s="111"/>
      <c r="G62" s="111"/>
      <c r="H62" s="111"/>
      <c r="I62" s="111"/>
      <c r="J62" s="113" t="s">
        <v>330</v>
      </c>
      <c r="K62" s="113"/>
      <c r="L62" s="113"/>
      <c r="M62" s="111"/>
      <c r="N62" s="111"/>
      <c r="O62" s="111"/>
    </row>
    <row r="63" spans="1:15" s="109" customFormat="1" ht="11.25" customHeight="1" x14ac:dyDescent="0.2">
      <c r="A63" s="110" t="s">
        <v>320</v>
      </c>
      <c r="B63" s="111"/>
      <c r="C63" s="111"/>
      <c r="D63" s="111" t="s">
        <v>322</v>
      </c>
      <c r="E63" s="111"/>
      <c r="F63" s="111"/>
      <c r="G63" s="111"/>
      <c r="H63" s="111"/>
      <c r="I63" s="111"/>
      <c r="J63" s="113" t="s">
        <v>331</v>
      </c>
      <c r="K63" s="113"/>
      <c r="L63" s="113"/>
      <c r="M63" s="111"/>
      <c r="N63" s="111"/>
      <c r="O63" s="111"/>
    </row>
    <row r="64" spans="1:15" s="109" customFormat="1" ht="11.25" customHeight="1" x14ac:dyDescent="0.2">
      <c r="A64" s="119"/>
      <c r="B64" s="119"/>
      <c r="C64" s="119"/>
      <c r="D64" s="109" t="s">
        <v>329</v>
      </c>
      <c r="E64" s="111"/>
      <c r="F64" s="111"/>
      <c r="G64" s="111"/>
      <c r="H64" s="111"/>
      <c r="I64" s="111"/>
      <c r="J64" s="114" t="s">
        <v>332</v>
      </c>
      <c r="K64" s="114"/>
      <c r="L64" s="114"/>
      <c r="M64" s="111"/>
      <c r="N64" s="111"/>
      <c r="O64" s="111"/>
    </row>
    <row r="65" spans="1:15" s="109" customFormat="1" ht="11.25" customHeight="1" x14ac:dyDescent="0.2">
      <c r="A65" s="110"/>
      <c r="B65" s="110"/>
      <c r="C65" s="110"/>
      <c r="D65" s="112"/>
      <c r="E65" s="111"/>
      <c r="F65" s="111"/>
      <c r="G65" s="111"/>
      <c r="H65" s="111"/>
      <c r="I65" s="111"/>
      <c r="J65" s="110"/>
      <c r="K65" s="111"/>
      <c r="L65" s="111"/>
      <c r="M65" s="111"/>
      <c r="N65" s="111"/>
      <c r="O65" s="111"/>
    </row>
    <row r="69" spans="1:15" ht="16.5" thickBot="1" x14ac:dyDescent="0.25">
      <c r="A69" s="27" t="s">
        <v>125</v>
      </c>
      <c r="B69" s="27"/>
      <c r="C69" s="27"/>
      <c r="D69" s="27"/>
      <c r="E69" s="27"/>
      <c r="F69" s="27"/>
      <c r="G69" s="27"/>
      <c r="H69" s="27"/>
      <c r="I69" s="27"/>
      <c r="J69" s="28"/>
    </row>
    <row r="70" spans="1:15" ht="13.5" thickBot="1" x14ac:dyDescent="0.25">
      <c r="A70" s="120" t="s">
        <v>126</v>
      </c>
      <c r="B70" s="120"/>
      <c r="C70" s="120"/>
      <c r="D70" s="120"/>
      <c r="E70" s="120"/>
      <c r="F70" s="120"/>
      <c r="G70" s="120"/>
      <c r="H70" s="120"/>
      <c r="I70" s="120"/>
      <c r="J70" s="121"/>
    </row>
    <row r="71" spans="1:15" ht="13.5" thickBot="1" x14ac:dyDescent="0.25">
      <c r="A71" s="122" t="s">
        <v>189</v>
      </c>
      <c r="B71" s="125" t="s">
        <v>88</v>
      </c>
      <c r="C71" s="126"/>
      <c r="D71" s="126"/>
      <c r="E71" s="125" t="s">
        <v>89</v>
      </c>
      <c r="F71" s="126"/>
      <c r="G71" s="126"/>
      <c r="H71" s="125" t="s">
        <v>90</v>
      </c>
      <c r="I71" s="126"/>
      <c r="J71" s="126"/>
    </row>
    <row r="72" spans="1:15" ht="13.5" thickBot="1" x14ac:dyDescent="0.25">
      <c r="A72" s="123"/>
      <c r="B72" s="125" t="s">
        <v>178</v>
      </c>
      <c r="C72" s="126"/>
      <c r="D72" s="126"/>
      <c r="E72" s="125" t="s">
        <v>91</v>
      </c>
      <c r="F72" s="126"/>
      <c r="G72" s="126"/>
      <c r="H72" s="125" t="s">
        <v>92</v>
      </c>
      <c r="I72" s="126"/>
      <c r="J72" s="126"/>
    </row>
    <row r="73" spans="1:15" ht="45.75" thickBot="1" x14ac:dyDescent="0.25">
      <c r="A73" s="124"/>
      <c r="B73" s="29" t="s">
        <v>180</v>
      </c>
      <c r="C73" s="29" t="s">
        <v>181</v>
      </c>
      <c r="D73" s="29" t="s">
        <v>182</v>
      </c>
      <c r="E73" s="29" t="s">
        <v>183</v>
      </c>
      <c r="F73" s="29" t="s">
        <v>184</v>
      </c>
      <c r="G73" s="29" t="s">
        <v>185</v>
      </c>
      <c r="H73" s="29" t="s">
        <v>186</v>
      </c>
      <c r="I73" s="29" t="s">
        <v>187</v>
      </c>
      <c r="J73" s="29" t="s">
        <v>188</v>
      </c>
    </row>
    <row r="74" spans="1:15" ht="13.5" thickBot="1" x14ac:dyDescent="0.25">
      <c r="A74" s="30" t="s">
        <v>190</v>
      </c>
      <c r="B74" s="31"/>
      <c r="C74" s="31"/>
      <c r="D74" s="31"/>
      <c r="E74" s="31"/>
      <c r="F74" s="31"/>
      <c r="G74" s="31"/>
      <c r="H74" s="31"/>
      <c r="I74" s="31"/>
      <c r="J74" s="31"/>
    </row>
    <row r="75" spans="1:15" ht="12.75" x14ac:dyDescent="0.2">
      <c r="A75" s="32" t="s">
        <v>127</v>
      </c>
      <c r="B75" s="32"/>
      <c r="C75" s="32"/>
      <c r="D75" s="32"/>
      <c r="E75" s="32"/>
      <c r="F75" s="32"/>
      <c r="G75" s="32"/>
      <c r="H75" s="32"/>
      <c r="I75" s="32"/>
      <c r="J75" s="28"/>
    </row>
  </sheetData>
  <mergeCells count="28">
    <mergeCell ref="A55:G55"/>
    <mergeCell ref="A54:O54"/>
    <mergeCell ref="A53:O53"/>
    <mergeCell ref="B15:O15"/>
    <mergeCell ref="B16:O16"/>
    <mergeCell ref="B17:N17"/>
    <mergeCell ref="B18:B21"/>
    <mergeCell ref="I18:I21"/>
    <mergeCell ref="J18:J21"/>
    <mergeCell ref="D18:D21"/>
    <mergeCell ref="E18:E21"/>
    <mergeCell ref="K18:K21"/>
    <mergeCell ref="L18:L21"/>
    <mergeCell ref="M18:M21"/>
    <mergeCell ref="F18:F21"/>
    <mergeCell ref="G18:G21"/>
    <mergeCell ref="H18:H21"/>
    <mergeCell ref="C18:C21"/>
    <mergeCell ref="A57:O58"/>
    <mergeCell ref="A64:C64"/>
    <mergeCell ref="A70:J70"/>
    <mergeCell ref="A71:A73"/>
    <mergeCell ref="B71:D71"/>
    <mergeCell ref="E71:G71"/>
    <mergeCell ref="H71:J71"/>
    <mergeCell ref="B72:D72"/>
    <mergeCell ref="E72:G72"/>
    <mergeCell ref="H72:J72"/>
  </mergeCells>
  <pageMargins left="0.51181102362204722" right="0.51181102362204722" top="0.78740157480314965" bottom="0.78740157480314965" header="0.31496062992125984" footer="0.31496062992125984"/>
  <pageSetup paperSize="9" scale="5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2"/>
  <dimension ref="A1:M119"/>
  <sheetViews>
    <sheetView showGridLines="0" zoomScaleNormal="100" workbookViewId="0"/>
  </sheetViews>
  <sheetFormatPr defaultRowHeight="11.25" x14ac:dyDescent="0.2"/>
  <cols>
    <col min="1" max="1" width="50.85546875" style="5" bestFit="1" customWidth="1"/>
    <col min="2" max="6" width="18.28515625" style="5" customWidth="1"/>
    <col min="7" max="7" width="19.42578125" style="5" customWidth="1"/>
    <col min="8" max="8" width="17.42578125" style="5" bestFit="1" customWidth="1"/>
    <col min="9" max="9" width="9.5703125" style="5" bestFit="1" customWidth="1"/>
    <col min="10" max="10" width="6.7109375" style="5" bestFit="1" customWidth="1"/>
    <col min="11" max="11" width="16.7109375" style="5" bestFit="1" customWidth="1"/>
    <col min="12" max="12" width="9.5703125" style="5" bestFit="1" customWidth="1"/>
    <col min="13" max="13" width="6.7109375" style="5" bestFit="1" customWidth="1"/>
    <col min="14" max="16384" width="9.140625" style="5"/>
  </cols>
  <sheetData>
    <row r="1" spans="1:5" s="1" customFormat="1" ht="12.75" x14ac:dyDescent="0.2"/>
    <row r="2" spans="1:5" s="1" customFormat="1" ht="25.5" customHeight="1" x14ac:dyDescent="0.35">
      <c r="A2" s="2" t="s">
        <v>314</v>
      </c>
    </row>
    <row r="3" spans="1:5" s="1" customFormat="1" ht="15.75" customHeight="1" x14ac:dyDescent="0.25">
      <c r="A3" s="3" t="s">
        <v>315</v>
      </c>
    </row>
    <row r="4" spans="1:5" s="1" customFormat="1" ht="15.75" customHeight="1" x14ac:dyDescent="0.25">
      <c r="A4" s="3" t="s">
        <v>316</v>
      </c>
    </row>
    <row r="5" spans="1:5" s="1" customFormat="1" ht="15.75" customHeight="1" x14ac:dyDescent="0.25">
      <c r="A5" s="3" t="s">
        <v>317</v>
      </c>
    </row>
    <row r="6" spans="1:5" s="1" customFormat="1" ht="15.75" x14ac:dyDescent="0.25">
      <c r="A6" s="4" t="s">
        <v>103</v>
      </c>
    </row>
    <row r="7" spans="1:5" s="1" customFormat="1" ht="12.75" x14ac:dyDescent="0.2">
      <c r="A7" s="6"/>
    </row>
    <row r="8" spans="1:5" x14ac:dyDescent="0.2">
      <c r="A8" s="33" t="s">
        <v>314</v>
      </c>
    </row>
    <row r="9" spans="1:5" s="1" customFormat="1" ht="12.75" x14ac:dyDescent="0.2">
      <c r="A9" s="7" t="s">
        <v>0</v>
      </c>
    </row>
    <row r="10" spans="1:5" s="1" customFormat="1" ht="12.75" x14ac:dyDescent="0.2">
      <c r="A10" s="8" t="s">
        <v>19</v>
      </c>
      <c r="B10" s="7"/>
      <c r="C10" s="7"/>
      <c r="D10" s="7"/>
      <c r="E10" s="7"/>
    </row>
    <row r="11" spans="1:5" s="1" customFormat="1" ht="12.75" x14ac:dyDescent="0.2">
      <c r="A11" s="7" t="s">
        <v>3</v>
      </c>
      <c r="B11" s="7"/>
      <c r="C11" s="7"/>
      <c r="D11" s="7"/>
      <c r="E11" s="7"/>
    </row>
    <row r="12" spans="1:5" s="1" customFormat="1" ht="12.75" x14ac:dyDescent="0.2">
      <c r="A12" s="33" t="s">
        <v>318</v>
      </c>
      <c r="B12" s="8"/>
      <c r="C12" s="8"/>
      <c r="D12" s="8"/>
      <c r="E12" s="116" t="s">
        <v>333</v>
      </c>
    </row>
    <row r="13" spans="1:5" s="1" customFormat="1" ht="12.75" hidden="1" x14ac:dyDescent="0.2">
      <c r="A13" s="7"/>
      <c r="B13" s="7"/>
      <c r="C13" s="7"/>
      <c r="D13" s="7"/>
      <c r="E13" s="7"/>
    </row>
    <row r="14" spans="1:5" s="1" customFormat="1" ht="12.75" hidden="1" x14ac:dyDescent="0.2">
      <c r="A14" s="7"/>
      <c r="B14" s="7"/>
      <c r="C14" s="7"/>
      <c r="D14" s="7"/>
      <c r="E14" s="7"/>
    </row>
    <row r="15" spans="1:5" s="1" customFormat="1" ht="12.75" hidden="1" x14ac:dyDescent="0.2">
      <c r="A15" s="7"/>
      <c r="B15" s="7"/>
      <c r="C15" s="7"/>
      <c r="D15" s="7"/>
      <c r="E15" s="7"/>
    </row>
    <row r="16" spans="1:5" s="1" customFormat="1" ht="12.75" hidden="1" x14ac:dyDescent="0.2">
      <c r="A16" s="7"/>
      <c r="B16" s="7"/>
      <c r="C16" s="7"/>
      <c r="D16" s="7"/>
      <c r="E16" s="7"/>
    </row>
    <row r="17" spans="1:5" s="1" customFormat="1" ht="12.75" x14ac:dyDescent="0.2"/>
    <row r="18" spans="1:5" s="1" customFormat="1" ht="12.75" x14ac:dyDescent="0.2">
      <c r="A18" s="1" t="s">
        <v>101</v>
      </c>
      <c r="D18" s="9"/>
      <c r="E18" s="9">
        <v>1</v>
      </c>
    </row>
    <row r="19" spans="1:5" ht="12.75" customHeight="1" x14ac:dyDescent="0.2">
      <c r="A19" s="177" t="s">
        <v>73</v>
      </c>
      <c r="B19" s="178" t="s">
        <v>28</v>
      </c>
      <c r="C19" s="179" t="s">
        <v>86</v>
      </c>
      <c r="D19" s="180"/>
      <c r="E19" s="181"/>
    </row>
    <row r="20" spans="1:5" x14ac:dyDescent="0.2">
      <c r="A20" s="182"/>
      <c r="B20" s="183" t="s">
        <v>29</v>
      </c>
      <c r="C20" s="184" t="s">
        <v>22</v>
      </c>
      <c r="D20" s="185" t="s">
        <v>23</v>
      </c>
      <c r="E20" s="185" t="s">
        <v>24</v>
      </c>
    </row>
    <row r="21" spans="1:5" s="33" customFormat="1" x14ac:dyDescent="0.2">
      <c r="A21" s="5" t="s">
        <v>18</v>
      </c>
      <c r="B21" s="161">
        <f>B22+B23+B38+B39</f>
        <v>39054563.510000005</v>
      </c>
      <c r="C21" s="161">
        <f>C22+C23+C38+C39</f>
        <v>34259414.770000003</v>
      </c>
      <c r="D21" s="160">
        <f>D22+D23+D38+D39</f>
        <v>33185103.210000001</v>
      </c>
      <c r="E21" s="160">
        <f>E22+E23+E38+E39</f>
        <v>0</v>
      </c>
    </row>
    <row r="22" spans="1:5" x14ac:dyDescent="0.2">
      <c r="A22" s="5" t="s">
        <v>25</v>
      </c>
      <c r="B22" s="161"/>
      <c r="C22" s="161"/>
      <c r="D22" s="160"/>
      <c r="E22" s="160"/>
    </row>
    <row r="23" spans="1:5" x14ac:dyDescent="0.2">
      <c r="A23" s="5" t="s">
        <v>26</v>
      </c>
      <c r="B23" s="161">
        <f>B24+B27+B28+B31+B37</f>
        <v>34982405.590000004</v>
      </c>
      <c r="C23" s="161">
        <f>C24+C27+C28+C31+C37</f>
        <v>34119491.82</v>
      </c>
      <c r="D23" s="160">
        <f>D24+D27+D28+D31+D37</f>
        <v>33185103.210000001</v>
      </c>
      <c r="E23" s="160">
        <f>E24+E27+E28+E31+E37</f>
        <v>0</v>
      </c>
    </row>
    <row r="24" spans="1:5" x14ac:dyDescent="0.2">
      <c r="A24" s="34" t="s">
        <v>205</v>
      </c>
      <c r="B24" s="161">
        <f>SUM(B25:B26)</f>
        <v>34982405.590000004</v>
      </c>
      <c r="C24" s="161">
        <f>SUM(C25:C26)</f>
        <v>34119491.82</v>
      </c>
      <c r="D24" s="160">
        <f>SUM(D25:D26)</f>
        <v>33185103.210000001</v>
      </c>
      <c r="E24" s="160">
        <f>SUM(E25:E26)</f>
        <v>0</v>
      </c>
    </row>
    <row r="25" spans="1:5" x14ac:dyDescent="0.2">
      <c r="A25" s="34" t="s">
        <v>206</v>
      </c>
      <c r="B25" s="161">
        <v>34982405.590000004</v>
      </c>
      <c r="C25" s="161">
        <v>34119491.82</v>
      </c>
      <c r="D25" s="160">
        <v>33185103.210000001</v>
      </c>
      <c r="E25" s="160">
        <v>0</v>
      </c>
    </row>
    <row r="26" spans="1:5" x14ac:dyDescent="0.2">
      <c r="A26" s="34" t="s">
        <v>207</v>
      </c>
      <c r="B26" s="161">
        <v>0</v>
      </c>
      <c r="C26" s="161">
        <v>0</v>
      </c>
      <c r="D26" s="160">
        <v>0</v>
      </c>
      <c r="E26" s="160">
        <v>0</v>
      </c>
    </row>
    <row r="27" spans="1:5" x14ac:dyDescent="0.2">
      <c r="A27" s="34" t="s">
        <v>208</v>
      </c>
      <c r="B27" s="161"/>
      <c r="C27" s="161"/>
      <c r="D27" s="160"/>
      <c r="E27" s="160"/>
    </row>
    <row r="28" spans="1:5" x14ac:dyDescent="0.2">
      <c r="A28" s="34" t="s">
        <v>209</v>
      </c>
      <c r="B28" s="161">
        <f>SUM(B29:B30)</f>
        <v>0</v>
      </c>
      <c r="C28" s="161">
        <f>SUM(C29:C30)</f>
        <v>0</v>
      </c>
      <c r="D28" s="160">
        <f>SUM(D29:D30)</f>
        <v>0</v>
      </c>
      <c r="E28" s="160">
        <f>SUM(E29:E30)</f>
        <v>0</v>
      </c>
    </row>
    <row r="29" spans="1:5" x14ac:dyDescent="0.2">
      <c r="A29" s="34" t="s">
        <v>206</v>
      </c>
      <c r="B29" s="161"/>
      <c r="C29" s="161"/>
      <c r="D29" s="160"/>
      <c r="E29" s="160">
        <v>0</v>
      </c>
    </row>
    <row r="30" spans="1:5" x14ac:dyDescent="0.2">
      <c r="A30" s="34" t="s">
        <v>207</v>
      </c>
      <c r="B30" s="161"/>
      <c r="C30" s="161"/>
      <c r="D30" s="160"/>
      <c r="E30" s="160"/>
    </row>
    <row r="31" spans="1:5" x14ac:dyDescent="0.2">
      <c r="A31" s="34" t="s">
        <v>210</v>
      </c>
      <c r="B31" s="161">
        <f>SUM(B32:B36)</f>
        <v>0</v>
      </c>
      <c r="C31" s="161">
        <f>SUM(C32:C36)</f>
        <v>0</v>
      </c>
      <c r="D31" s="160">
        <f>SUM(D32:D36)</f>
        <v>0</v>
      </c>
      <c r="E31" s="160">
        <f>SUM(E32:E36)</f>
        <v>0</v>
      </c>
    </row>
    <row r="32" spans="1:5" x14ac:dyDescent="0.2">
      <c r="A32" s="5" t="s">
        <v>211</v>
      </c>
      <c r="B32" s="161"/>
      <c r="C32" s="161"/>
      <c r="D32" s="160"/>
      <c r="E32" s="160"/>
    </row>
    <row r="33" spans="1:5" x14ac:dyDescent="0.2">
      <c r="A33" s="34" t="s">
        <v>212</v>
      </c>
      <c r="B33" s="161"/>
      <c r="C33" s="161"/>
      <c r="D33" s="160"/>
      <c r="E33" s="160"/>
    </row>
    <row r="34" spans="1:5" x14ac:dyDescent="0.2">
      <c r="A34" s="34" t="s">
        <v>213</v>
      </c>
      <c r="B34" s="161"/>
      <c r="C34" s="161"/>
      <c r="D34" s="160"/>
      <c r="E34" s="160"/>
    </row>
    <row r="35" spans="1:5" x14ac:dyDescent="0.2">
      <c r="A35" s="34" t="s">
        <v>214</v>
      </c>
      <c r="B35" s="161"/>
      <c r="C35" s="161"/>
      <c r="D35" s="160"/>
      <c r="E35" s="160"/>
    </row>
    <row r="36" spans="1:5" x14ac:dyDescent="0.2">
      <c r="A36" s="34" t="s">
        <v>215</v>
      </c>
      <c r="B36" s="161"/>
      <c r="C36" s="161"/>
      <c r="D36" s="160"/>
      <c r="E36" s="160"/>
    </row>
    <row r="37" spans="1:5" x14ac:dyDescent="0.2">
      <c r="A37" s="34" t="s">
        <v>216</v>
      </c>
      <c r="B37" s="161"/>
      <c r="C37" s="161"/>
      <c r="D37" s="160"/>
      <c r="E37" s="160"/>
    </row>
    <row r="38" spans="1:5" x14ac:dyDescent="0.2">
      <c r="A38" s="5" t="s">
        <v>71</v>
      </c>
      <c r="B38" s="161">
        <v>4072157.92</v>
      </c>
      <c r="C38" s="161">
        <v>78318.100000000006</v>
      </c>
      <c r="D38" s="160">
        <v>0</v>
      </c>
      <c r="E38" s="160">
        <v>0</v>
      </c>
    </row>
    <row r="39" spans="1:5" x14ac:dyDescent="0.2">
      <c r="A39" s="5" t="s">
        <v>27</v>
      </c>
      <c r="B39" s="161">
        <v>0</v>
      </c>
      <c r="C39" s="161">
        <v>61604.85</v>
      </c>
      <c r="D39" s="160">
        <v>0</v>
      </c>
      <c r="E39" s="160">
        <v>0</v>
      </c>
    </row>
    <row r="40" spans="1:5" x14ac:dyDescent="0.2">
      <c r="A40" s="5" t="s">
        <v>21</v>
      </c>
      <c r="B40" s="161">
        <f>B41+B45</f>
        <v>780211159.88999999</v>
      </c>
      <c r="C40" s="161">
        <f>C41+C45</f>
        <v>885648309.88999999</v>
      </c>
      <c r="D40" s="160">
        <f>D41+D45</f>
        <v>1037385424.7900001</v>
      </c>
      <c r="E40" s="160">
        <f>E41+E45</f>
        <v>0</v>
      </c>
    </row>
    <row r="41" spans="1:5" x14ac:dyDescent="0.2">
      <c r="A41" s="5" t="s">
        <v>217</v>
      </c>
      <c r="B41" s="161">
        <f>B42-B43-B44</f>
        <v>779520566.05999994</v>
      </c>
      <c r="C41" s="161">
        <f>C42-C43-C44</f>
        <v>884624818.63</v>
      </c>
      <c r="D41" s="160">
        <f>D42-D43-D44</f>
        <v>1036205690.34</v>
      </c>
      <c r="E41" s="160">
        <f>E42-E43-E44</f>
        <v>0</v>
      </c>
    </row>
    <row r="42" spans="1:5" x14ac:dyDescent="0.2">
      <c r="A42" s="5" t="s">
        <v>218</v>
      </c>
      <c r="B42" s="161">
        <v>812447277.67999995</v>
      </c>
      <c r="C42" s="161">
        <v>971605982.76999998</v>
      </c>
      <c r="D42" s="160">
        <v>1040742782.23</v>
      </c>
      <c r="E42" s="160">
        <v>0</v>
      </c>
    </row>
    <row r="43" spans="1:5" x14ac:dyDescent="0.2">
      <c r="A43" s="5" t="s">
        <v>219</v>
      </c>
      <c r="B43" s="161">
        <v>27103470.300000001</v>
      </c>
      <c r="C43" s="161">
        <v>80977227.650000006</v>
      </c>
      <c r="D43" s="160">
        <v>143467.35</v>
      </c>
      <c r="E43" s="160">
        <v>0</v>
      </c>
    </row>
    <row r="44" spans="1:5" x14ac:dyDescent="0.2">
      <c r="A44" s="5" t="s">
        <v>308</v>
      </c>
      <c r="B44" s="161">
        <v>5823241.3200000003</v>
      </c>
      <c r="C44" s="161">
        <v>6003936.4900000002</v>
      </c>
      <c r="D44" s="160">
        <v>4393624.54</v>
      </c>
      <c r="E44" s="160">
        <v>0</v>
      </c>
    </row>
    <row r="45" spans="1:5" x14ac:dyDescent="0.2">
      <c r="A45" s="5" t="s">
        <v>72</v>
      </c>
      <c r="B45" s="161">
        <v>690593.83</v>
      </c>
      <c r="C45" s="161">
        <v>1023491.26</v>
      </c>
      <c r="D45" s="160">
        <v>1179734.45</v>
      </c>
      <c r="E45" s="160">
        <v>0</v>
      </c>
    </row>
    <row r="46" spans="1:5" x14ac:dyDescent="0.2">
      <c r="A46" s="186" t="s">
        <v>34</v>
      </c>
      <c r="B46" s="167">
        <f>B21-B40</f>
        <v>-741156596.38</v>
      </c>
      <c r="C46" s="167">
        <f>C21-C40</f>
        <v>-851388895.12</v>
      </c>
      <c r="D46" s="167">
        <f>D21-D40</f>
        <v>-1004200321.58</v>
      </c>
      <c r="E46" s="168">
        <f>E21-E40</f>
        <v>0</v>
      </c>
    </row>
    <row r="47" spans="1:5" x14ac:dyDescent="0.2">
      <c r="A47" s="35" t="s">
        <v>40</v>
      </c>
      <c r="B47" s="167">
        <v>1618680771.5699999</v>
      </c>
      <c r="C47" s="168">
        <v>1684166246.75</v>
      </c>
      <c r="D47" s="168">
        <v>1759711622.76</v>
      </c>
      <c r="E47" s="168">
        <v>0</v>
      </c>
    </row>
    <row r="48" spans="1:5" x14ac:dyDescent="0.2">
      <c r="A48" s="35" t="s">
        <v>288</v>
      </c>
      <c r="B48" s="167">
        <v>723555.62</v>
      </c>
      <c r="C48" s="167">
        <v>808631.64</v>
      </c>
      <c r="D48" s="168">
        <v>228981.88</v>
      </c>
      <c r="E48" s="168">
        <v>0</v>
      </c>
    </row>
    <row r="49" spans="1:6" x14ac:dyDescent="0.2">
      <c r="A49" s="35" t="s">
        <v>289</v>
      </c>
      <c r="B49" s="167">
        <f>B47-B48</f>
        <v>1617957215.95</v>
      </c>
      <c r="C49" s="167">
        <f>C47-C48</f>
        <v>1683357615.1099999</v>
      </c>
      <c r="D49" s="168">
        <f>D47-D48</f>
        <v>1759482640.8799999</v>
      </c>
      <c r="E49" s="168">
        <f>E47-E48</f>
        <v>0</v>
      </c>
    </row>
    <row r="50" spans="1:6" x14ac:dyDescent="0.2">
      <c r="A50" s="35" t="s">
        <v>290</v>
      </c>
      <c r="B50" s="167">
        <f>IF(B49&gt;0,B21*100/B49,0)</f>
        <v>2.4138192978773372</v>
      </c>
      <c r="C50" s="167">
        <f>IF(C49&gt;0,C21*100/C49,0)</f>
        <v>2.035183401464062</v>
      </c>
      <c r="D50" s="168">
        <f>IF(D49&gt;0,D21*100/D49,0)</f>
        <v>1.8860716462313361</v>
      </c>
      <c r="E50" s="168">
        <f>IF(E49&gt;0,E21*100/E49,0)</f>
        <v>0</v>
      </c>
    </row>
    <row r="51" spans="1:6" x14ac:dyDescent="0.2">
      <c r="A51" s="187" t="s">
        <v>291</v>
      </c>
      <c r="B51" s="167">
        <f>IF(B49&gt;0,B46*100/B49,0)</f>
        <v>-45.808170270115724</v>
      </c>
      <c r="C51" s="167">
        <f>IF(C49&gt;0,C46*100/C49,0)</f>
        <v>-50.576828564402554</v>
      </c>
      <c r="D51" s="168">
        <f>IF(D49&gt;0,D46*100/D49,0)</f>
        <v>-57.073613472978188</v>
      </c>
      <c r="E51" s="168">
        <f>IF(E49&gt;0,E46*100/E49,0)</f>
        <v>0</v>
      </c>
    </row>
    <row r="52" spans="1:6" x14ac:dyDescent="0.2">
      <c r="A52" s="36" t="s">
        <v>30</v>
      </c>
      <c r="B52" s="167">
        <f>ROUND(B49*1.2,2)</f>
        <v>1941548659.1400001</v>
      </c>
      <c r="C52" s="168">
        <f>ROUND(C49*1.2,2)</f>
        <v>2020029138.1300001</v>
      </c>
      <c r="D52" s="168">
        <f>ROUND(D49*1.2,2)</f>
        <v>2111379169.0599999</v>
      </c>
      <c r="E52" s="168">
        <f>ROUND(E49*1.2,2)</f>
        <v>0</v>
      </c>
    </row>
    <row r="53" spans="1:6" x14ac:dyDescent="0.2">
      <c r="A53" s="36" t="s">
        <v>102</v>
      </c>
      <c r="B53" s="168">
        <f>ROUND(B52*0.9,2)</f>
        <v>1747393793.23</v>
      </c>
      <c r="C53" s="167">
        <f>ROUND(C52*0.9,2)</f>
        <v>1818026224.3199999</v>
      </c>
      <c r="D53" s="168">
        <f>ROUND(D52*0.9,2)</f>
        <v>1900241252.1500001</v>
      </c>
      <c r="E53" s="168">
        <f>ROUND(E52*0.9,2)</f>
        <v>0</v>
      </c>
    </row>
    <row r="54" spans="1:6" ht="32.25" x14ac:dyDescent="0.2">
      <c r="A54" s="177" t="s">
        <v>74</v>
      </c>
      <c r="B54" s="188" t="s">
        <v>191</v>
      </c>
      <c r="C54" s="189" t="s">
        <v>22</v>
      </c>
      <c r="D54" s="190" t="s">
        <v>23</v>
      </c>
      <c r="E54" s="190" t="s">
        <v>24</v>
      </c>
    </row>
    <row r="55" spans="1:6" x14ac:dyDescent="0.2">
      <c r="A55" s="37" t="s">
        <v>75</v>
      </c>
      <c r="B55" s="159"/>
      <c r="C55" s="159"/>
      <c r="D55" s="158"/>
      <c r="E55" s="158"/>
    </row>
    <row r="56" spans="1:6" x14ac:dyDescent="0.2">
      <c r="A56" s="38" t="s">
        <v>179</v>
      </c>
      <c r="B56" s="161"/>
      <c r="C56" s="161"/>
      <c r="D56" s="160"/>
      <c r="E56" s="160"/>
    </row>
    <row r="57" spans="1:6" x14ac:dyDescent="0.2">
      <c r="A57" s="38" t="s">
        <v>220</v>
      </c>
      <c r="B57" s="161">
        <v>2327086635.3600001</v>
      </c>
      <c r="C57" s="161">
        <v>2327086635.3600001</v>
      </c>
      <c r="D57" s="160">
        <v>2360282111.7399998</v>
      </c>
      <c r="E57" s="160">
        <v>0</v>
      </c>
    </row>
    <row r="58" spans="1:6" x14ac:dyDescent="0.2">
      <c r="A58" s="38" t="s">
        <v>221</v>
      </c>
      <c r="B58" s="161">
        <v>78425721.640000001</v>
      </c>
      <c r="C58" s="161">
        <v>359049257.37</v>
      </c>
      <c r="D58" s="160">
        <v>1731929.11</v>
      </c>
      <c r="E58" s="160">
        <v>0</v>
      </c>
    </row>
    <row r="59" spans="1:6" x14ac:dyDescent="0.2">
      <c r="A59" s="38" t="s">
        <v>76</v>
      </c>
      <c r="B59" s="161"/>
      <c r="C59" s="161"/>
      <c r="D59" s="160"/>
      <c r="E59" s="160"/>
    </row>
    <row r="60" spans="1:6" x14ac:dyDescent="0.2">
      <c r="A60" s="38" t="s">
        <v>247</v>
      </c>
      <c r="B60" s="161"/>
      <c r="C60" s="161"/>
      <c r="D60" s="160"/>
      <c r="E60" s="160"/>
    </row>
    <row r="61" spans="1:6" x14ac:dyDescent="0.2">
      <c r="A61" s="39" t="s">
        <v>248</v>
      </c>
      <c r="B61" s="166"/>
      <c r="C61" s="166"/>
      <c r="D61" s="164"/>
      <c r="E61" s="164"/>
    </row>
    <row r="62" spans="1:6" x14ac:dyDescent="0.2">
      <c r="A62" s="149" t="s">
        <v>324</v>
      </c>
      <c r="B62" s="149"/>
      <c r="C62" s="149"/>
      <c r="D62" s="149"/>
      <c r="E62" s="149"/>
    </row>
    <row r="63" spans="1:6" ht="38.25" customHeight="1" x14ac:dyDescent="0.2">
      <c r="A63" s="148" t="s">
        <v>111</v>
      </c>
      <c r="B63" s="148"/>
      <c r="C63" s="148"/>
      <c r="D63" s="148"/>
      <c r="E63" s="148"/>
      <c r="F63" s="40"/>
    </row>
    <row r="64" spans="1:6" x14ac:dyDescent="0.2">
      <c r="A64" s="5" t="s">
        <v>5</v>
      </c>
      <c r="B64" s="41"/>
      <c r="C64" s="41"/>
      <c r="D64" s="41"/>
      <c r="E64" s="41"/>
    </row>
    <row r="66" spans="1:13" s="191" customFormat="1" x14ac:dyDescent="0.2"/>
    <row r="67" spans="1:13" s="194" customFormat="1" ht="12.75" x14ac:dyDescent="0.2">
      <c r="A67" s="192" t="s">
        <v>319</v>
      </c>
      <c r="B67" s="109"/>
      <c r="C67" s="193" t="s">
        <v>321</v>
      </c>
      <c r="D67" s="109"/>
      <c r="E67" s="109"/>
      <c r="F67" s="109"/>
      <c r="G67" s="113" t="s">
        <v>330</v>
      </c>
      <c r="H67" s="111"/>
      <c r="I67" s="109"/>
    </row>
    <row r="68" spans="1:13" s="194" customFormat="1" ht="12.75" x14ac:dyDescent="0.2">
      <c r="A68" s="115" t="s">
        <v>320</v>
      </c>
      <c r="B68" s="109"/>
      <c r="C68" s="193" t="s">
        <v>322</v>
      </c>
      <c r="D68" s="109"/>
      <c r="E68" s="109"/>
      <c r="F68" s="109"/>
      <c r="G68" s="113" t="s">
        <v>331</v>
      </c>
      <c r="H68" s="195"/>
      <c r="I68" s="109"/>
    </row>
    <row r="69" spans="1:13" s="194" customFormat="1" ht="12.75" x14ac:dyDescent="0.2">
      <c r="A69" s="109"/>
      <c r="B69" s="109"/>
      <c r="C69" s="196" t="s">
        <v>329</v>
      </c>
      <c r="D69" s="109"/>
      <c r="E69" s="109"/>
      <c r="F69" s="109"/>
      <c r="G69" s="114" t="s">
        <v>332</v>
      </c>
      <c r="H69" s="111"/>
      <c r="I69" s="109"/>
    </row>
    <row r="70" spans="1:13" s="191" customFormat="1" x14ac:dyDescent="0.2">
      <c r="A70" s="197"/>
      <c r="B70" s="197"/>
      <c r="C70" s="197"/>
      <c r="D70" s="197"/>
      <c r="E70" s="197"/>
    </row>
    <row r="71" spans="1:13" x14ac:dyDescent="0.2">
      <c r="A71" s="150"/>
      <c r="B71" s="150"/>
      <c r="C71" s="150"/>
      <c r="D71" s="150"/>
      <c r="E71" s="150"/>
    </row>
    <row r="72" spans="1:13" x14ac:dyDescent="0.2">
      <c r="A72" s="150"/>
      <c r="B72" s="150"/>
      <c r="C72" s="150"/>
      <c r="D72" s="150"/>
      <c r="E72" s="150"/>
    </row>
    <row r="73" spans="1:13" x14ac:dyDescent="0.2">
      <c r="A73" s="150"/>
      <c r="B73" s="150"/>
      <c r="C73" s="150"/>
      <c r="D73" s="150"/>
      <c r="E73" s="150"/>
    </row>
    <row r="74" spans="1:13" x14ac:dyDescent="0.2">
      <c r="A74" s="150"/>
      <c r="B74" s="150"/>
      <c r="C74" s="150"/>
      <c r="D74" s="150"/>
      <c r="E74" s="150"/>
    </row>
    <row r="75" spans="1:13" x14ac:dyDescent="0.2">
      <c r="A75" s="150"/>
      <c r="B75" s="150"/>
      <c r="C75" s="150"/>
      <c r="D75" s="150"/>
    </row>
    <row r="76" spans="1:13" ht="16.5" thickBot="1" x14ac:dyDescent="0.3">
      <c r="A76" s="42" t="s">
        <v>93</v>
      </c>
      <c r="B76" s="43"/>
      <c r="C76" s="43"/>
      <c r="D76" s="43"/>
      <c r="E76" s="43"/>
      <c r="F76" s="43"/>
      <c r="G76" s="43"/>
      <c r="H76" s="43"/>
      <c r="I76" s="43"/>
      <c r="J76" s="43"/>
      <c r="K76" s="43"/>
      <c r="L76" s="43"/>
    </row>
    <row r="77" spans="1:13" ht="13.5" thickBot="1" x14ac:dyDescent="0.25">
      <c r="A77" s="198" t="s">
        <v>94</v>
      </c>
      <c r="B77" s="199"/>
      <c r="C77" s="199"/>
      <c r="D77" s="199"/>
      <c r="E77" s="199"/>
      <c r="F77" s="199"/>
      <c r="G77" s="199"/>
      <c r="H77" s="199"/>
      <c r="I77" s="199"/>
      <c r="J77" s="199"/>
      <c r="K77" s="199"/>
      <c r="L77" s="199"/>
      <c r="M77" s="199"/>
    </row>
    <row r="78" spans="1:13" ht="13.5" thickBot="1" x14ac:dyDescent="0.25">
      <c r="A78" s="200" t="s">
        <v>201</v>
      </c>
      <c r="B78" s="201" t="s">
        <v>88</v>
      </c>
      <c r="C78" s="202"/>
      <c r="D78" s="202"/>
      <c r="E78" s="201" t="s">
        <v>89</v>
      </c>
      <c r="F78" s="202"/>
      <c r="G78" s="202"/>
      <c r="H78" s="201" t="s">
        <v>90</v>
      </c>
      <c r="I78" s="202"/>
      <c r="J78" s="202"/>
      <c r="K78" s="201" t="s">
        <v>95</v>
      </c>
      <c r="L78" s="202"/>
      <c r="M78" s="202"/>
    </row>
    <row r="79" spans="1:13" ht="13.5" thickBot="1" x14ac:dyDescent="0.25">
      <c r="A79" s="203"/>
      <c r="B79" s="201" t="s">
        <v>178</v>
      </c>
      <c r="C79" s="202"/>
      <c r="D79" s="202"/>
      <c r="E79" s="201" t="s">
        <v>91</v>
      </c>
      <c r="F79" s="202"/>
      <c r="G79" s="202"/>
      <c r="H79" s="201" t="s">
        <v>92</v>
      </c>
      <c r="I79" s="202"/>
      <c r="J79" s="202"/>
      <c r="K79" s="201" t="s">
        <v>96</v>
      </c>
      <c r="L79" s="202"/>
      <c r="M79" s="202"/>
    </row>
    <row r="80" spans="1:13" ht="18.75" thickBot="1" x14ac:dyDescent="0.25">
      <c r="A80" s="204"/>
      <c r="B80" s="205" t="s">
        <v>200</v>
      </c>
      <c r="C80" s="205" t="s">
        <v>199</v>
      </c>
      <c r="D80" s="205" t="s">
        <v>182</v>
      </c>
      <c r="E80" s="205" t="s">
        <v>192</v>
      </c>
      <c r="F80" s="205" t="s">
        <v>184</v>
      </c>
      <c r="G80" s="205" t="s">
        <v>193</v>
      </c>
      <c r="H80" s="205" t="s">
        <v>186</v>
      </c>
      <c r="I80" s="205" t="s">
        <v>194</v>
      </c>
      <c r="J80" s="205" t="s">
        <v>195</v>
      </c>
      <c r="K80" s="205" t="s">
        <v>196</v>
      </c>
      <c r="L80" s="205" t="s">
        <v>197</v>
      </c>
      <c r="M80" s="205" t="s">
        <v>198</v>
      </c>
    </row>
    <row r="81" spans="1:13" ht="12" thickBot="1" x14ac:dyDescent="0.25">
      <c r="A81" s="206" t="s">
        <v>202</v>
      </c>
      <c r="B81" s="31">
        <v>0</v>
      </c>
      <c r="C81" s="31">
        <v>0</v>
      </c>
      <c r="D81" s="31">
        <v>0</v>
      </c>
      <c r="E81" s="31">
        <v>0</v>
      </c>
      <c r="F81" s="31"/>
      <c r="G81" s="31"/>
      <c r="H81" s="31"/>
      <c r="I81" s="31"/>
      <c r="J81" s="31"/>
      <c r="K81" s="31"/>
      <c r="L81" s="31"/>
      <c r="M81" s="31"/>
    </row>
    <row r="82" spans="1:13" ht="12.75" x14ac:dyDescent="0.2">
      <c r="A82" s="44"/>
      <c r="B82" s="45"/>
      <c r="C82" s="45"/>
      <c r="D82" s="45"/>
      <c r="E82" s="45"/>
      <c r="F82" s="45"/>
      <c r="G82" s="45"/>
      <c r="H82" s="45"/>
      <c r="I82" s="45"/>
      <c r="J82" s="45"/>
      <c r="K82" s="45"/>
      <c r="L82" s="45"/>
      <c r="M82" s="45"/>
    </row>
    <row r="83" spans="1:13" ht="12.75" x14ac:dyDescent="0.2">
      <c r="A83" s="44"/>
      <c r="B83" s="45"/>
      <c r="C83" s="45"/>
      <c r="D83" s="45"/>
      <c r="E83" s="45"/>
      <c r="F83" s="45"/>
      <c r="G83" s="45"/>
      <c r="H83" s="45"/>
      <c r="I83" s="45"/>
      <c r="J83" s="45"/>
      <c r="K83" s="45"/>
      <c r="L83" s="45"/>
      <c r="M83" s="45"/>
    </row>
    <row r="84" spans="1:13" ht="15.75" x14ac:dyDescent="0.25">
      <c r="A84" s="4" t="s">
        <v>129</v>
      </c>
      <c r="B84" s="22"/>
    </row>
    <row r="85" spans="1:13" s="209" customFormat="1" x14ac:dyDescent="0.2">
      <c r="A85" s="207" t="s">
        <v>130</v>
      </c>
      <c r="B85" s="207"/>
      <c r="C85" s="207"/>
      <c r="D85" s="207"/>
      <c r="E85" s="207"/>
      <c r="F85" s="207"/>
      <c r="G85" s="207"/>
      <c r="H85" s="207"/>
      <c r="I85" s="207"/>
      <c r="J85" s="207"/>
      <c r="K85" s="207"/>
      <c r="L85" s="207"/>
      <c r="M85" s="208"/>
    </row>
    <row r="86" spans="1:13" x14ac:dyDescent="0.2">
      <c r="A86" s="21"/>
      <c r="B86" s="145" t="s">
        <v>131</v>
      </c>
      <c r="C86" s="146"/>
      <c r="D86" s="147"/>
      <c r="E86" s="145" t="s">
        <v>132</v>
      </c>
      <c r="F86" s="146"/>
      <c r="G86" s="147"/>
      <c r="H86" s="145" t="s">
        <v>133</v>
      </c>
      <c r="I86" s="146"/>
      <c r="J86" s="147"/>
      <c r="K86" s="145" t="s">
        <v>134</v>
      </c>
      <c r="L86" s="146"/>
      <c r="M86" s="147"/>
    </row>
    <row r="87" spans="1:13" x14ac:dyDescent="0.2">
      <c r="A87" s="46" t="s">
        <v>135</v>
      </c>
      <c r="B87" s="145" t="s">
        <v>136</v>
      </c>
      <c r="C87" s="146"/>
      <c r="D87" s="147"/>
      <c r="E87" s="145" t="s">
        <v>20</v>
      </c>
      <c r="F87" s="146"/>
      <c r="G87" s="147"/>
      <c r="H87" s="145" t="s">
        <v>20</v>
      </c>
      <c r="I87" s="146"/>
      <c r="J87" s="147"/>
      <c r="K87" s="145" t="s">
        <v>20</v>
      </c>
      <c r="L87" s="146"/>
      <c r="M87" s="147"/>
    </row>
    <row r="88" spans="1:13" x14ac:dyDescent="0.2">
      <c r="A88" s="22"/>
      <c r="B88" s="47" t="s">
        <v>137</v>
      </c>
      <c r="C88" s="47" t="s">
        <v>138</v>
      </c>
      <c r="D88" s="47" t="s">
        <v>139</v>
      </c>
      <c r="E88" s="47" t="s">
        <v>140</v>
      </c>
      <c r="F88" s="47" t="s">
        <v>141</v>
      </c>
      <c r="G88" s="47" t="s">
        <v>142</v>
      </c>
      <c r="H88" s="47" t="s">
        <v>140</v>
      </c>
      <c r="I88" s="47" t="s">
        <v>141</v>
      </c>
      <c r="J88" s="47" t="s">
        <v>142</v>
      </c>
      <c r="K88" s="47" t="s">
        <v>140</v>
      </c>
      <c r="L88" s="47" t="s">
        <v>141</v>
      </c>
      <c r="M88" s="47" t="s">
        <v>142</v>
      </c>
    </row>
    <row r="89" spans="1:13" x14ac:dyDescent="0.2">
      <c r="A89" s="35" t="s">
        <v>143</v>
      </c>
      <c r="B89" s="25"/>
      <c r="C89" s="25"/>
      <c r="D89" s="25"/>
      <c r="E89" s="25"/>
      <c r="F89" s="25"/>
      <c r="G89" s="25"/>
      <c r="H89" s="25"/>
      <c r="I89" s="25"/>
      <c r="J89" s="25"/>
      <c r="K89" s="25"/>
      <c r="L89" s="25"/>
      <c r="M89" s="25"/>
    </row>
    <row r="90" spans="1:13" ht="12.75" x14ac:dyDescent="0.2">
      <c r="A90" s="35" t="s">
        <v>144</v>
      </c>
      <c r="B90" s="24"/>
      <c r="C90" s="48"/>
      <c r="D90" s="49"/>
      <c r="E90" s="24"/>
      <c r="F90" s="48"/>
      <c r="G90" s="49"/>
      <c r="H90" s="24"/>
      <c r="I90" s="48"/>
      <c r="J90" s="49"/>
      <c r="K90" s="24"/>
      <c r="L90" s="50"/>
      <c r="M90" s="51"/>
    </row>
    <row r="92" spans="1:13" x14ac:dyDescent="0.2">
      <c r="A92" s="21"/>
      <c r="B92" s="145" t="s">
        <v>145</v>
      </c>
      <c r="C92" s="146"/>
      <c r="D92" s="147"/>
      <c r="E92" s="145" t="s">
        <v>146</v>
      </c>
      <c r="F92" s="146"/>
      <c r="G92" s="147"/>
      <c r="H92" s="145" t="s">
        <v>147</v>
      </c>
      <c r="I92" s="146"/>
      <c r="J92" s="147"/>
      <c r="K92" s="145" t="s">
        <v>148</v>
      </c>
      <c r="L92" s="146"/>
      <c r="M92" s="147"/>
    </row>
    <row r="93" spans="1:13" x14ac:dyDescent="0.2">
      <c r="A93" s="46" t="s">
        <v>135</v>
      </c>
      <c r="B93" s="145" t="s">
        <v>20</v>
      </c>
      <c r="C93" s="146"/>
      <c r="D93" s="147"/>
      <c r="E93" s="145" t="s">
        <v>20</v>
      </c>
      <c r="F93" s="146"/>
      <c r="G93" s="147"/>
      <c r="H93" s="145" t="s">
        <v>20</v>
      </c>
      <c r="I93" s="146"/>
      <c r="J93" s="147"/>
      <c r="K93" s="145" t="s">
        <v>20</v>
      </c>
      <c r="L93" s="146"/>
      <c r="M93" s="147"/>
    </row>
    <row r="94" spans="1:13" x14ac:dyDescent="0.2">
      <c r="A94" s="22"/>
      <c r="B94" s="47" t="s">
        <v>140</v>
      </c>
      <c r="C94" s="47" t="s">
        <v>141</v>
      </c>
      <c r="D94" s="47" t="s">
        <v>142</v>
      </c>
      <c r="E94" s="47" t="s">
        <v>140</v>
      </c>
      <c r="F94" s="47" t="s">
        <v>141</v>
      </c>
      <c r="G94" s="47" t="s">
        <v>142</v>
      </c>
      <c r="H94" s="47" t="s">
        <v>140</v>
      </c>
      <c r="I94" s="47" t="s">
        <v>141</v>
      </c>
      <c r="J94" s="47" t="s">
        <v>142</v>
      </c>
      <c r="K94" s="47" t="s">
        <v>140</v>
      </c>
      <c r="L94" s="47" t="s">
        <v>141</v>
      </c>
      <c r="M94" s="47" t="s">
        <v>142</v>
      </c>
    </row>
    <row r="95" spans="1:13" x14ac:dyDescent="0.2">
      <c r="A95" s="35" t="s">
        <v>143</v>
      </c>
      <c r="B95" s="25"/>
      <c r="C95" s="25"/>
      <c r="D95" s="25"/>
      <c r="E95" s="25"/>
      <c r="F95" s="25"/>
      <c r="G95" s="25"/>
      <c r="H95" s="25"/>
      <c r="I95" s="25"/>
      <c r="J95" s="25"/>
      <c r="K95" s="25"/>
      <c r="L95" s="25"/>
      <c r="M95" s="25"/>
    </row>
    <row r="96" spans="1:13" ht="12.75" x14ac:dyDescent="0.2">
      <c r="A96" s="35" t="s">
        <v>144</v>
      </c>
      <c r="B96" s="24"/>
      <c r="C96" s="48"/>
      <c r="D96" s="49"/>
      <c r="E96" s="24"/>
      <c r="F96" s="48"/>
      <c r="G96" s="49"/>
      <c r="H96" s="24"/>
      <c r="I96" s="48"/>
      <c r="J96" s="49"/>
      <c r="K96" s="24"/>
      <c r="L96" s="50"/>
      <c r="M96" s="51"/>
    </row>
    <row r="98" spans="1:13" x14ac:dyDescent="0.2">
      <c r="A98" s="21"/>
      <c r="B98" s="145" t="s">
        <v>149</v>
      </c>
      <c r="C98" s="146"/>
      <c r="D98" s="147"/>
      <c r="E98" s="145" t="s">
        <v>150</v>
      </c>
      <c r="F98" s="146"/>
      <c r="G98" s="147"/>
      <c r="H98" s="145" t="s">
        <v>151</v>
      </c>
      <c r="I98" s="146"/>
      <c r="J98" s="147"/>
      <c r="K98" s="145" t="s">
        <v>152</v>
      </c>
      <c r="L98" s="146"/>
      <c r="M98" s="147"/>
    </row>
    <row r="99" spans="1:13" x14ac:dyDescent="0.2">
      <c r="A99" s="46" t="s">
        <v>135</v>
      </c>
      <c r="B99" s="145" t="s">
        <v>20</v>
      </c>
      <c r="C99" s="146"/>
      <c r="D99" s="147"/>
      <c r="E99" s="145" t="s">
        <v>20</v>
      </c>
      <c r="F99" s="146"/>
      <c r="G99" s="147"/>
      <c r="H99" s="145" t="s">
        <v>20</v>
      </c>
      <c r="I99" s="146"/>
      <c r="J99" s="147"/>
      <c r="K99" s="145" t="s">
        <v>20</v>
      </c>
      <c r="L99" s="146"/>
      <c r="M99" s="147"/>
    </row>
    <row r="100" spans="1:13" x14ac:dyDescent="0.2">
      <c r="A100" s="22"/>
      <c r="B100" s="47" t="s">
        <v>140</v>
      </c>
      <c r="C100" s="47" t="s">
        <v>141</v>
      </c>
      <c r="D100" s="47" t="s">
        <v>142</v>
      </c>
      <c r="E100" s="47" t="s">
        <v>140</v>
      </c>
      <c r="F100" s="47" t="s">
        <v>141</v>
      </c>
      <c r="G100" s="47" t="s">
        <v>142</v>
      </c>
      <c r="H100" s="47" t="s">
        <v>140</v>
      </c>
      <c r="I100" s="47" t="s">
        <v>141</v>
      </c>
      <c r="J100" s="47" t="s">
        <v>142</v>
      </c>
      <c r="K100" s="47" t="s">
        <v>140</v>
      </c>
      <c r="L100" s="47" t="s">
        <v>141</v>
      </c>
      <c r="M100" s="47" t="s">
        <v>142</v>
      </c>
    </row>
    <row r="101" spans="1:13" x14ac:dyDescent="0.2">
      <c r="A101" s="35" t="s">
        <v>143</v>
      </c>
      <c r="B101" s="25"/>
      <c r="C101" s="25"/>
      <c r="D101" s="25"/>
      <c r="E101" s="25"/>
      <c r="F101" s="25"/>
      <c r="G101" s="25"/>
      <c r="H101" s="25"/>
      <c r="I101" s="25"/>
      <c r="J101" s="25"/>
      <c r="K101" s="25"/>
      <c r="L101" s="25"/>
      <c r="M101" s="25"/>
    </row>
    <row r="102" spans="1:13" ht="12.75" x14ac:dyDescent="0.2">
      <c r="A102" s="35" t="s">
        <v>144</v>
      </c>
      <c r="B102" s="24"/>
      <c r="C102" s="48"/>
      <c r="D102" s="49"/>
      <c r="E102" s="24"/>
      <c r="F102" s="48"/>
      <c r="G102" s="49"/>
      <c r="H102" s="24"/>
      <c r="I102" s="48"/>
      <c r="J102" s="49"/>
      <c r="K102" s="24"/>
      <c r="L102" s="50"/>
      <c r="M102" s="51"/>
    </row>
    <row r="104" spans="1:13" x14ac:dyDescent="0.2">
      <c r="A104" s="21"/>
      <c r="B104" s="145" t="s">
        <v>153</v>
      </c>
      <c r="C104" s="146"/>
      <c r="D104" s="147"/>
      <c r="E104" s="145" t="s">
        <v>154</v>
      </c>
      <c r="F104" s="146"/>
      <c r="G104" s="147"/>
      <c r="H104" s="145" t="s">
        <v>155</v>
      </c>
      <c r="I104" s="146"/>
      <c r="J104" s="147"/>
      <c r="K104" s="145" t="s">
        <v>156</v>
      </c>
      <c r="L104" s="146"/>
      <c r="M104" s="147"/>
    </row>
    <row r="105" spans="1:13" x14ac:dyDescent="0.2">
      <c r="A105" s="46" t="s">
        <v>135</v>
      </c>
      <c r="B105" s="145" t="s">
        <v>20</v>
      </c>
      <c r="C105" s="146"/>
      <c r="D105" s="147"/>
      <c r="E105" s="145" t="s">
        <v>20</v>
      </c>
      <c r="F105" s="146"/>
      <c r="G105" s="147"/>
      <c r="H105" s="145" t="s">
        <v>20</v>
      </c>
      <c r="I105" s="146"/>
      <c r="J105" s="147"/>
      <c r="K105" s="145" t="s">
        <v>20</v>
      </c>
      <c r="L105" s="146"/>
      <c r="M105" s="147"/>
    </row>
    <row r="106" spans="1:13" x14ac:dyDescent="0.2">
      <c r="A106" s="22"/>
      <c r="B106" s="47" t="s">
        <v>140</v>
      </c>
      <c r="C106" s="47" t="s">
        <v>141</v>
      </c>
      <c r="D106" s="47" t="s">
        <v>142</v>
      </c>
      <c r="E106" s="47" t="s">
        <v>140</v>
      </c>
      <c r="F106" s="47" t="s">
        <v>141</v>
      </c>
      <c r="G106" s="47" t="s">
        <v>142</v>
      </c>
      <c r="H106" s="47" t="s">
        <v>140</v>
      </c>
      <c r="I106" s="47" t="s">
        <v>141</v>
      </c>
      <c r="J106" s="47" t="s">
        <v>142</v>
      </c>
      <c r="K106" s="47" t="s">
        <v>140</v>
      </c>
      <c r="L106" s="47" t="s">
        <v>141</v>
      </c>
      <c r="M106" s="47" t="s">
        <v>142</v>
      </c>
    </row>
    <row r="107" spans="1:13" x14ac:dyDescent="0.2">
      <c r="A107" s="35" t="s">
        <v>143</v>
      </c>
      <c r="B107" s="25"/>
      <c r="C107" s="25"/>
      <c r="D107" s="25"/>
      <c r="E107" s="25"/>
      <c r="F107" s="25"/>
      <c r="G107" s="25"/>
      <c r="H107" s="25"/>
      <c r="I107" s="25"/>
      <c r="J107" s="25"/>
      <c r="K107" s="25"/>
      <c r="L107" s="25"/>
      <c r="M107" s="25"/>
    </row>
    <row r="108" spans="1:13" ht="12.75" x14ac:dyDescent="0.2">
      <c r="A108" s="35" t="s">
        <v>144</v>
      </c>
      <c r="B108" s="24"/>
      <c r="C108" s="48"/>
      <c r="D108" s="49"/>
      <c r="E108" s="24"/>
      <c r="F108" s="48"/>
      <c r="G108" s="49"/>
      <c r="H108" s="24"/>
      <c r="I108" s="48"/>
      <c r="J108" s="49"/>
      <c r="K108" s="24"/>
      <c r="L108" s="50"/>
      <c r="M108" s="51"/>
    </row>
    <row r="109" spans="1:13" ht="12.75" x14ac:dyDescent="0.2">
      <c r="A109" s="5" t="str">
        <f>A62</f>
        <v>FONTE: Sistema CECAM, Unidade Responsável: CONTABILIDADE. Emissão: 19/09/2023, às 11:07:39. Assinado Digitalmente no dia 19/09/2023, às 11:07:39.</v>
      </c>
      <c r="B109" s="21"/>
      <c r="C109" s="21"/>
      <c r="D109" s="21"/>
      <c r="E109" s="21"/>
      <c r="F109" s="21"/>
      <c r="G109" s="21"/>
      <c r="H109" s="21"/>
      <c r="I109" s="21"/>
      <c r="J109" s="21"/>
      <c r="K109" s="21"/>
      <c r="L109" s="52"/>
      <c r="M109" s="52"/>
    </row>
    <row r="110" spans="1:13" ht="12.75" x14ac:dyDescent="0.2">
      <c r="A110" s="5" t="s">
        <v>157</v>
      </c>
      <c r="L110" s="43"/>
      <c r="M110" s="43"/>
    </row>
    <row r="111" spans="1:13" ht="12.75" x14ac:dyDescent="0.2">
      <c r="A111" s="5" t="s">
        <v>158</v>
      </c>
      <c r="L111" s="43"/>
      <c r="M111" s="43"/>
    </row>
    <row r="112" spans="1:13" ht="12.75" x14ac:dyDescent="0.2">
      <c r="A112" s="5" t="s">
        <v>5</v>
      </c>
      <c r="L112" s="43"/>
      <c r="M112" s="43"/>
    </row>
    <row r="113" spans="1:13" ht="33.75" x14ac:dyDescent="0.2">
      <c r="A113" s="53" t="s">
        <v>159</v>
      </c>
      <c r="B113" s="53"/>
      <c r="C113" s="53"/>
      <c r="D113" s="53"/>
      <c r="E113" s="53"/>
      <c r="F113" s="53"/>
      <c r="G113" s="53"/>
      <c r="H113" s="53"/>
      <c r="I113" s="53"/>
      <c r="J113" s="53"/>
      <c r="K113" s="53"/>
      <c r="L113" s="53"/>
      <c r="M113" s="53"/>
    </row>
    <row r="114" spans="1:13" x14ac:dyDescent="0.2">
      <c r="A114" s="5" t="s">
        <v>160</v>
      </c>
    </row>
    <row r="117" spans="1:13" s="194" customFormat="1" ht="12.75" x14ac:dyDescent="0.2">
      <c r="A117" s="192" t="s">
        <v>319</v>
      </c>
      <c r="B117" s="109"/>
      <c r="C117" s="193" t="s">
        <v>321</v>
      </c>
      <c r="D117" s="109"/>
      <c r="E117" s="109"/>
      <c r="F117" s="109"/>
      <c r="G117" s="113" t="s">
        <v>330</v>
      </c>
      <c r="H117" s="111"/>
      <c r="I117" s="109"/>
    </row>
    <row r="118" spans="1:13" s="194" customFormat="1" ht="12.75" x14ac:dyDescent="0.2">
      <c r="A118" s="115" t="s">
        <v>320</v>
      </c>
      <c r="B118" s="109"/>
      <c r="C118" s="193" t="s">
        <v>322</v>
      </c>
      <c r="D118" s="109"/>
      <c r="E118" s="109"/>
      <c r="F118" s="109"/>
      <c r="G118" s="113" t="s">
        <v>331</v>
      </c>
      <c r="H118" s="195"/>
      <c r="I118" s="109"/>
    </row>
    <row r="119" spans="1:13" s="194" customFormat="1" ht="12.75" x14ac:dyDescent="0.2">
      <c r="A119" s="109"/>
      <c r="B119" s="109"/>
      <c r="C119" s="196" t="s">
        <v>329</v>
      </c>
      <c r="D119" s="109"/>
      <c r="E119" s="109"/>
      <c r="F119" s="109"/>
      <c r="G119" s="114" t="s">
        <v>332</v>
      </c>
      <c r="H119" s="111"/>
      <c r="I119" s="109"/>
    </row>
  </sheetData>
  <mergeCells count="51">
    <mergeCell ref="B105:D105"/>
    <mergeCell ref="E105:G105"/>
    <mergeCell ref="H105:J105"/>
    <mergeCell ref="K105:M105"/>
    <mergeCell ref="B104:D104"/>
    <mergeCell ref="B99:D99"/>
    <mergeCell ref="E99:G99"/>
    <mergeCell ref="H99:J99"/>
    <mergeCell ref="K99:M99"/>
    <mergeCell ref="E104:G104"/>
    <mergeCell ref="H104:J104"/>
    <mergeCell ref="K104:M104"/>
    <mergeCell ref="B98:D98"/>
    <mergeCell ref="E98:G98"/>
    <mergeCell ref="H98:J98"/>
    <mergeCell ref="K98:M98"/>
    <mergeCell ref="B93:D93"/>
    <mergeCell ref="E93:G93"/>
    <mergeCell ref="H93:J93"/>
    <mergeCell ref="K93:M93"/>
    <mergeCell ref="A72:E72"/>
    <mergeCell ref="A73:E73"/>
    <mergeCell ref="A74:E74"/>
    <mergeCell ref="B87:D87"/>
    <mergeCell ref="E87:G87"/>
    <mergeCell ref="A77:M77"/>
    <mergeCell ref="A78:A80"/>
    <mergeCell ref="B78:D78"/>
    <mergeCell ref="E78:G78"/>
    <mergeCell ref="A75:D75"/>
    <mergeCell ref="H78:J78"/>
    <mergeCell ref="K78:M78"/>
    <mergeCell ref="B79:D79"/>
    <mergeCell ref="E79:G79"/>
    <mergeCell ref="H79:J79"/>
    <mergeCell ref="K79:M79"/>
    <mergeCell ref="C19:E19"/>
    <mergeCell ref="A63:E63"/>
    <mergeCell ref="A62:E62"/>
    <mergeCell ref="A71:E71"/>
    <mergeCell ref="A70:E70"/>
    <mergeCell ref="B86:D86"/>
    <mergeCell ref="B92:D92"/>
    <mergeCell ref="E92:G92"/>
    <mergeCell ref="H92:J92"/>
    <mergeCell ref="K92:M92"/>
    <mergeCell ref="E86:G86"/>
    <mergeCell ref="H86:J86"/>
    <mergeCell ref="K86:M86"/>
    <mergeCell ref="H87:J87"/>
    <mergeCell ref="K87:M87"/>
  </mergeCells>
  <pageMargins left="0.51181102362204722" right="0.51181102362204722" top="0.78740157480314965" bottom="0.59055118110236227" header="0.31496062992125984" footer="0.31496062992125984"/>
  <pageSetup paperSize="9" scale="60" orientation="landscape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172">
    <pageSetUpPr fitToPage="1"/>
  </sheetPr>
  <dimension ref="A1:L73"/>
  <sheetViews>
    <sheetView showGridLines="0" zoomScaleNormal="100" workbookViewId="0"/>
  </sheetViews>
  <sheetFormatPr defaultRowHeight="11.25" customHeight="1" x14ac:dyDescent="0.2"/>
  <cols>
    <col min="1" max="1" width="55.140625" style="5" bestFit="1" customWidth="1"/>
    <col min="2" max="2" width="19" style="5" bestFit="1" customWidth="1"/>
    <col min="3" max="5" width="18" style="5" bestFit="1" customWidth="1"/>
    <col min="6" max="16384" width="9.140625" style="5"/>
  </cols>
  <sheetData>
    <row r="1" spans="1:5" s="1" customFormat="1" ht="12.75" x14ac:dyDescent="0.2"/>
    <row r="2" spans="1:5" s="1" customFormat="1" ht="25.5" customHeight="1" x14ac:dyDescent="0.35">
      <c r="A2" s="2" t="s">
        <v>314</v>
      </c>
    </row>
    <row r="3" spans="1:5" s="1" customFormat="1" ht="15.75" customHeight="1" x14ac:dyDescent="0.25">
      <c r="A3" s="3" t="s">
        <v>315</v>
      </c>
    </row>
    <row r="4" spans="1:5" s="1" customFormat="1" ht="15.75" customHeight="1" x14ac:dyDescent="0.25">
      <c r="A4" s="3" t="s">
        <v>316</v>
      </c>
    </row>
    <row r="5" spans="1:5" s="1" customFormat="1" ht="15.75" customHeight="1" x14ac:dyDescent="0.25">
      <c r="A5" s="3" t="s">
        <v>317</v>
      </c>
    </row>
    <row r="6" spans="1:5" s="1" customFormat="1" ht="15.75" x14ac:dyDescent="0.25">
      <c r="A6" s="4" t="s">
        <v>56</v>
      </c>
      <c r="B6" s="5"/>
      <c r="C6" s="5"/>
      <c r="D6" s="5"/>
      <c r="E6" s="5"/>
    </row>
    <row r="7" spans="1:5" s="1" customFormat="1" ht="12.75" x14ac:dyDescent="0.2">
      <c r="A7" s="6"/>
    </row>
    <row r="8" spans="1:5" ht="12.75" x14ac:dyDescent="0.2">
      <c r="A8" s="33" t="s">
        <v>314</v>
      </c>
      <c r="B8" s="7"/>
      <c r="C8" s="7"/>
      <c r="D8" s="7"/>
      <c r="E8" s="7"/>
    </row>
    <row r="9" spans="1:5" s="1" customFormat="1" ht="12.75" x14ac:dyDescent="0.2">
      <c r="A9" s="7" t="s">
        <v>0</v>
      </c>
      <c r="B9" s="7"/>
      <c r="C9" s="7"/>
      <c r="D9" s="7"/>
      <c r="E9" s="7"/>
    </row>
    <row r="10" spans="1:5" s="1" customFormat="1" ht="12.75" x14ac:dyDescent="0.2">
      <c r="A10" s="8" t="s">
        <v>9</v>
      </c>
      <c r="B10" s="8"/>
      <c r="C10" s="8"/>
      <c r="D10" s="8"/>
      <c r="E10" s="8"/>
    </row>
    <row r="11" spans="1:5" s="1" customFormat="1" ht="12.75" x14ac:dyDescent="0.2">
      <c r="A11" s="151" t="s">
        <v>3</v>
      </c>
      <c r="B11" s="151"/>
      <c r="C11" s="151"/>
      <c r="D11" s="151"/>
      <c r="E11" s="151"/>
    </row>
    <row r="12" spans="1:5" s="1" customFormat="1" ht="12.75" x14ac:dyDescent="0.2">
      <c r="A12" s="152" t="s">
        <v>318</v>
      </c>
      <c r="B12" s="151"/>
      <c r="C12" s="151"/>
      <c r="D12" s="151"/>
      <c r="E12" s="151"/>
    </row>
    <row r="13" spans="1:5" s="1" customFormat="1" ht="12.75" hidden="1" x14ac:dyDescent="0.2">
      <c r="A13" s="151"/>
      <c r="B13" s="151"/>
      <c r="C13" s="151"/>
      <c r="D13" s="151"/>
      <c r="E13" s="151"/>
    </row>
    <row r="14" spans="1:5" s="1" customFormat="1" ht="12.75" hidden="1" x14ac:dyDescent="0.2">
      <c r="A14" s="151"/>
      <c r="B14" s="151"/>
      <c r="C14" s="151"/>
      <c r="D14" s="151"/>
      <c r="E14" s="151"/>
    </row>
    <row r="15" spans="1:5" s="1" customFormat="1" ht="12.75" x14ac:dyDescent="0.2">
      <c r="A15" s="7"/>
      <c r="B15" s="7"/>
      <c r="C15" s="7"/>
      <c r="D15" s="7"/>
      <c r="E15" s="116" t="s">
        <v>333</v>
      </c>
    </row>
    <row r="16" spans="1:5" s="1" customFormat="1" ht="12.75" hidden="1" x14ac:dyDescent="0.2">
      <c r="A16" s="7"/>
      <c r="B16" s="7"/>
      <c r="C16" s="7"/>
      <c r="D16" s="7"/>
      <c r="E16" s="7"/>
    </row>
    <row r="17" spans="1:5" s="1" customFormat="1" ht="12.75" hidden="1" x14ac:dyDescent="0.2">
      <c r="A17" s="7"/>
      <c r="B17" s="7"/>
      <c r="C17" s="7"/>
      <c r="D17" s="7"/>
      <c r="E17" s="7"/>
    </row>
    <row r="18" spans="1:5" s="1" customFormat="1" ht="12.75" hidden="1" x14ac:dyDescent="0.2"/>
    <row r="19" spans="1:5" s="1" customFormat="1" ht="12.75" x14ac:dyDescent="0.2">
      <c r="A19" s="7" t="s">
        <v>104</v>
      </c>
    </row>
    <row r="20" spans="1:5" ht="11.25" customHeight="1" x14ac:dyDescent="0.2">
      <c r="A20" s="210" t="s">
        <v>42</v>
      </c>
      <c r="B20" s="178" t="s">
        <v>28</v>
      </c>
      <c r="C20" s="179" t="s">
        <v>41</v>
      </c>
      <c r="D20" s="180"/>
      <c r="E20" s="181"/>
    </row>
    <row r="21" spans="1:5" ht="11.25" customHeight="1" x14ac:dyDescent="0.2">
      <c r="A21" s="211"/>
      <c r="B21" s="183" t="s">
        <v>29</v>
      </c>
      <c r="C21" s="184" t="s">
        <v>22</v>
      </c>
      <c r="D21" s="184" t="s">
        <v>23</v>
      </c>
      <c r="E21" s="185" t="s">
        <v>24</v>
      </c>
    </row>
    <row r="22" spans="1:5" ht="11.25" customHeight="1" x14ac:dyDescent="0.2">
      <c r="A22" s="54" t="s">
        <v>249</v>
      </c>
      <c r="B22" s="12">
        <f>SUM(B23:B24)</f>
        <v>0</v>
      </c>
      <c r="C22" s="12">
        <f>SUM(C23:C24)</f>
        <v>0</v>
      </c>
      <c r="D22" s="12">
        <f>SUM(D23:D24)</f>
        <v>0</v>
      </c>
      <c r="E22" s="11">
        <f>SUM(E23:E24)</f>
        <v>0</v>
      </c>
    </row>
    <row r="23" spans="1:5" ht="11.25" customHeight="1" x14ac:dyDescent="0.2">
      <c r="A23" s="55" t="s">
        <v>253</v>
      </c>
      <c r="B23" s="15"/>
      <c r="C23" s="15"/>
      <c r="D23" s="15"/>
      <c r="E23" s="14"/>
    </row>
    <row r="24" spans="1:5" ht="11.25" customHeight="1" x14ac:dyDescent="0.2">
      <c r="A24" s="55" t="s">
        <v>254</v>
      </c>
      <c r="B24" s="15"/>
      <c r="C24" s="15"/>
      <c r="D24" s="15"/>
      <c r="E24" s="14"/>
    </row>
    <row r="25" spans="1:5" ht="11.25" customHeight="1" x14ac:dyDescent="0.2">
      <c r="A25" s="55" t="s">
        <v>250</v>
      </c>
      <c r="B25" s="15">
        <f>SUM(B26:B27)</f>
        <v>0</v>
      </c>
      <c r="C25" s="15">
        <f>SUM(C26:C27)</f>
        <v>0</v>
      </c>
      <c r="D25" s="15">
        <f>SUM(D26:D27)</f>
        <v>0</v>
      </c>
      <c r="E25" s="14">
        <f>SUM(E26:E27)</f>
        <v>0</v>
      </c>
    </row>
    <row r="26" spans="1:5" ht="11.25" customHeight="1" x14ac:dyDescent="0.2">
      <c r="A26" s="55" t="s">
        <v>253</v>
      </c>
      <c r="B26" s="15"/>
      <c r="C26" s="15"/>
      <c r="D26" s="15"/>
      <c r="E26" s="14"/>
    </row>
    <row r="27" spans="1:5" ht="11.25" customHeight="1" x14ac:dyDescent="0.2">
      <c r="A27" s="55" t="s">
        <v>254</v>
      </c>
      <c r="B27" s="15"/>
      <c r="C27" s="15"/>
      <c r="D27" s="15"/>
      <c r="E27" s="14"/>
    </row>
    <row r="28" spans="1:5" ht="11.25" customHeight="1" x14ac:dyDescent="0.2">
      <c r="A28" s="55" t="s">
        <v>251</v>
      </c>
      <c r="B28" s="15">
        <f>SUM(B29:B30)</f>
        <v>0</v>
      </c>
      <c r="C28" s="15">
        <f>SUM(C29:C30)</f>
        <v>0</v>
      </c>
      <c r="D28" s="15">
        <f>SUM(D29:D30)</f>
        <v>0</v>
      </c>
      <c r="E28" s="14">
        <f>SUM(E29:E30)</f>
        <v>0</v>
      </c>
    </row>
    <row r="29" spans="1:5" ht="11.25" customHeight="1" x14ac:dyDescent="0.2">
      <c r="A29" s="55" t="s">
        <v>253</v>
      </c>
      <c r="B29" s="15"/>
      <c r="C29" s="15"/>
      <c r="D29" s="15"/>
      <c r="E29" s="14"/>
    </row>
    <row r="30" spans="1:5" ht="11.25" customHeight="1" x14ac:dyDescent="0.2">
      <c r="A30" s="55" t="s">
        <v>254</v>
      </c>
      <c r="B30" s="15"/>
      <c r="C30" s="15"/>
      <c r="D30" s="15"/>
      <c r="E30" s="14"/>
    </row>
    <row r="31" spans="1:5" ht="11.25" customHeight="1" x14ac:dyDescent="0.2">
      <c r="A31" s="56" t="s">
        <v>252</v>
      </c>
      <c r="B31" s="15"/>
      <c r="C31" s="15"/>
      <c r="D31" s="15"/>
      <c r="E31" s="14"/>
    </row>
    <row r="32" spans="1:5" ht="11.25" customHeight="1" x14ac:dyDescent="0.2">
      <c r="A32" s="57" t="s">
        <v>255</v>
      </c>
      <c r="B32" s="24">
        <f>B22+B25+B28</f>
        <v>0</v>
      </c>
      <c r="C32" s="24">
        <f>C22+C25+C28</f>
        <v>0</v>
      </c>
      <c r="D32" s="24">
        <f>D22+D25+D28</f>
        <v>0</v>
      </c>
      <c r="E32" s="25">
        <f>E22+E25+E28</f>
        <v>0</v>
      </c>
    </row>
    <row r="33" spans="1:5" ht="11.25" customHeight="1" x14ac:dyDescent="0.2">
      <c r="A33" s="35" t="s">
        <v>256</v>
      </c>
      <c r="B33" s="24">
        <v>1618680771.5699999</v>
      </c>
      <c r="C33" s="24">
        <v>1684166246.75</v>
      </c>
      <c r="D33" s="24">
        <v>1759711622.76</v>
      </c>
      <c r="E33" s="25">
        <v>0</v>
      </c>
    </row>
    <row r="34" spans="1:5" ht="11.25" customHeight="1" x14ac:dyDescent="0.2">
      <c r="A34" s="35" t="s">
        <v>292</v>
      </c>
      <c r="B34" s="24">
        <v>723555.62</v>
      </c>
      <c r="C34" s="24">
        <v>808631.64</v>
      </c>
      <c r="D34" s="24">
        <v>228981.88</v>
      </c>
      <c r="E34" s="25">
        <v>0</v>
      </c>
    </row>
    <row r="35" spans="1:5" ht="11.25" customHeight="1" x14ac:dyDescent="0.2">
      <c r="A35" s="35" t="s">
        <v>293</v>
      </c>
      <c r="B35" s="24">
        <f>B33-B34</f>
        <v>1617957215.95</v>
      </c>
      <c r="C35" s="24">
        <f>C33-C34</f>
        <v>1683357615.1099999</v>
      </c>
      <c r="D35" s="24">
        <f>D33-D34</f>
        <v>1759482640.8799999</v>
      </c>
      <c r="E35" s="25">
        <f>E33-E34</f>
        <v>0</v>
      </c>
    </row>
    <row r="36" spans="1:5" ht="11.25" customHeight="1" x14ac:dyDescent="0.2">
      <c r="A36" s="57" t="s">
        <v>294</v>
      </c>
      <c r="B36" s="24">
        <f>IF(B35&gt;0,B32*100/B35,0)</f>
        <v>0</v>
      </c>
      <c r="C36" s="24">
        <f>IF(C35&gt;0,C32*100/C35,0)</f>
        <v>0</v>
      </c>
      <c r="D36" s="24">
        <f>IF(D35&gt;0,D32*100/D35,0)</f>
        <v>0</v>
      </c>
      <c r="E36" s="25">
        <f>IF(E35&gt;0,E32*100/E35,0)</f>
        <v>0</v>
      </c>
    </row>
    <row r="37" spans="1:5" ht="11.25" customHeight="1" x14ac:dyDescent="0.2">
      <c r="A37" s="57" t="s">
        <v>30</v>
      </c>
      <c r="B37" s="20">
        <f>ROUND(B35*0.22,2)</f>
        <v>355950587.50999999</v>
      </c>
      <c r="C37" s="20">
        <f>ROUND(C35*0.22,2)</f>
        <v>370338675.31999999</v>
      </c>
      <c r="D37" s="20">
        <f>ROUND(D35*0.22,2)</f>
        <v>387086180.99000001</v>
      </c>
      <c r="E37" s="25">
        <f>ROUND(E35*0.22,2)</f>
        <v>0</v>
      </c>
    </row>
    <row r="38" spans="1:5" ht="11.25" customHeight="1" x14ac:dyDescent="0.2">
      <c r="A38" s="57" t="s">
        <v>105</v>
      </c>
      <c r="B38" s="20">
        <f>ROUND(B37*0.9,2)</f>
        <v>320355528.75999999</v>
      </c>
      <c r="C38" s="20">
        <f>ROUND(C37*0.9,2)</f>
        <v>333304807.79000002</v>
      </c>
      <c r="D38" s="20">
        <f>ROUND(D37*0.9,2)</f>
        <v>348377562.88999999</v>
      </c>
      <c r="E38" s="19">
        <f>ROUND(E37*0.9,2)</f>
        <v>0</v>
      </c>
    </row>
    <row r="39" spans="1:5" ht="11.25" customHeight="1" x14ac:dyDescent="0.2">
      <c r="A39" s="210" t="s">
        <v>48</v>
      </c>
      <c r="B39" s="178" t="s">
        <v>28</v>
      </c>
      <c r="C39" s="179" t="s">
        <v>41</v>
      </c>
      <c r="D39" s="180"/>
      <c r="E39" s="181"/>
    </row>
    <row r="40" spans="1:5" ht="11.25" customHeight="1" x14ac:dyDescent="0.2">
      <c r="A40" s="211"/>
      <c r="B40" s="183" t="s">
        <v>29</v>
      </c>
      <c r="C40" s="184" t="s">
        <v>22</v>
      </c>
      <c r="D40" s="184" t="s">
        <v>23</v>
      </c>
      <c r="E40" s="185" t="s">
        <v>24</v>
      </c>
    </row>
    <row r="41" spans="1:5" ht="11.25" customHeight="1" x14ac:dyDescent="0.2">
      <c r="A41" s="55" t="s">
        <v>259</v>
      </c>
      <c r="B41" s="15">
        <f>SUM(B42:B43)</f>
        <v>0</v>
      </c>
      <c r="C41" s="15">
        <f>SUM(C42:C43)</f>
        <v>0</v>
      </c>
      <c r="D41" s="15">
        <f>SUM(D42:D43)</f>
        <v>0</v>
      </c>
      <c r="E41" s="11">
        <f>SUM(E42:E43)</f>
        <v>0</v>
      </c>
    </row>
    <row r="42" spans="1:5" ht="11.25" customHeight="1" x14ac:dyDescent="0.2">
      <c r="A42" s="55" t="s">
        <v>257</v>
      </c>
      <c r="B42" s="15"/>
      <c r="C42" s="15"/>
      <c r="D42" s="15"/>
      <c r="E42" s="14"/>
    </row>
    <row r="43" spans="1:5" ht="11.25" customHeight="1" x14ac:dyDescent="0.2">
      <c r="A43" s="55" t="s">
        <v>258</v>
      </c>
      <c r="B43" s="15"/>
      <c r="C43" s="15"/>
      <c r="D43" s="15"/>
      <c r="E43" s="14"/>
    </row>
    <row r="44" spans="1:5" ht="11.25" customHeight="1" x14ac:dyDescent="0.2">
      <c r="A44" s="55" t="s">
        <v>260</v>
      </c>
      <c r="B44" s="15">
        <f>SUM(B45:B46)</f>
        <v>0</v>
      </c>
      <c r="C44" s="15">
        <f>SUM(C45:C46)</f>
        <v>0</v>
      </c>
      <c r="D44" s="15">
        <f>SUM(D45:D46)</f>
        <v>0</v>
      </c>
      <c r="E44" s="14">
        <f>SUM(E45:E46)</f>
        <v>0</v>
      </c>
    </row>
    <row r="45" spans="1:5" ht="11.25" customHeight="1" x14ac:dyDescent="0.2">
      <c r="A45" s="55" t="s">
        <v>257</v>
      </c>
      <c r="B45" s="15"/>
      <c r="C45" s="15"/>
      <c r="D45" s="15"/>
      <c r="E45" s="14"/>
    </row>
    <row r="46" spans="1:5" ht="11.25" customHeight="1" x14ac:dyDescent="0.2">
      <c r="A46" s="55" t="s">
        <v>258</v>
      </c>
      <c r="B46" s="15"/>
      <c r="C46" s="15"/>
      <c r="D46" s="15"/>
      <c r="E46" s="14"/>
    </row>
    <row r="47" spans="1:5" ht="11.25" customHeight="1" x14ac:dyDescent="0.2">
      <c r="A47" s="55" t="s">
        <v>261</v>
      </c>
      <c r="B47" s="15">
        <f>SUM(B48:B49)</f>
        <v>0</v>
      </c>
      <c r="C47" s="15">
        <f>SUM(C48:C49)</f>
        <v>0</v>
      </c>
      <c r="D47" s="15">
        <f>SUM(D48:D49)</f>
        <v>0</v>
      </c>
      <c r="E47" s="14">
        <f>SUM(E48:E49)</f>
        <v>0</v>
      </c>
    </row>
    <row r="48" spans="1:5" ht="11.25" customHeight="1" x14ac:dyDescent="0.2">
      <c r="A48" s="55" t="s">
        <v>257</v>
      </c>
      <c r="B48" s="15"/>
      <c r="C48" s="15"/>
      <c r="D48" s="15"/>
      <c r="E48" s="14"/>
    </row>
    <row r="49" spans="1:12" ht="11.25" customHeight="1" x14ac:dyDescent="0.2">
      <c r="A49" s="55" t="s">
        <v>258</v>
      </c>
      <c r="B49" s="15"/>
      <c r="C49" s="15"/>
      <c r="D49" s="15"/>
      <c r="E49" s="14"/>
    </row>
    <row r="50" spans="1:12" ht="11.25" customHeight="1" x14ac:dyDescent="0.2">
      <c r="A50" s="55" t="s">
        <v>262</v>
      </c>
      <c r="B50" s="15"/>
      <c r="C50" s="15"/>
      <c r="D50" s="15"/>
      <c r="E50" s="19"/>
    </row>
    <row r="51" spans="1:12" ht="11.25" customHeight="1" x14ac:dyDescent="0.2">
      <c r="A51" s="58" t="s">
        <v>263</v>
      </c>
      <c r="B51" s="24">
        <f>B41+B44+B47</f>
        <v>0</v>
      </c>
      <c r="C51" s="24">
        <f>C41+C44+C47</f>
        <v>0</v>
      </c>
      <c r="D51" s="24">
        <f>D41+D44+D47</f>
        <v>0</v>
      </c>
      <c r="E51" s="25">
        <f>E41+E44+E47</f>
        <v>0</v>
      </c>
    </row>
    <row r="52" spans="1:12" ht="11.25" customHeight="1" x14ac:dyDescent="0.2">
      <c r="A52" s="59" t="s">
        <v>77</v>
      </c>
      <c r="B52" s="48"/>
      <c r="C52" s="48"/>
      <c r="D52" s="48"/>
      <c r="E52" s="49"/>
    </row>
    <row r="53" spans="1:12" ht="11.25" customHeight="1" x14ac:dyDescent="0.2">
      <c r="A53" s="149" t="s">
        <v>325</v>
      </c>
      <c r="B53" s="149"/>
      <c r="C53" s="149"/>
      <c r="D53" s="149"/>
      <c r="E53" s="149"/>
    </row>
    <row r="54" spans="1:12" ht="11.25" customHeight="1" x14ac:dyDescent="0.2">
      <c r="A54" s="5" t="s">
        <v>114</v>
      </c>
    </row>
    <row r="55" spans="1:12" ht="11.25" customHeight="1" x14ac:dyDescent="0.2">
      <c r="A55" s="5" t="s">
        <v>5</v>
      </c>
    </row>
    <row r="60" spans="1:12" s="191" customFormat="1" ht="11.25" customHeight="1" x14ac:dyDescent="0.2"/>
    <row r="61" spans="1:12" s="191" customFormat="1" ht="11.25" customHeight="1" x14ac:dyDescent="0.2"/>
    <row r="62" spans="1:12" s="109" customFormat="1" ht="11.25" customHeight="1" x14ac:dyDescent="0.2">
      <c r="A62" s="115" t="s">
        <v>319</v>
      </c>
      <c r="C62" s="193" t="s">
        <v>321</v>
      </c>
      <c r="F62" s="111"/>
      <c r="G62" s="111"/>
      <c r="H62" s="111"/>
      <c r="I62" s="111"/>
      <c r="K62" s="111"/>
      <c r="L62" s="111"/>
    </row>
    <row r="63" spans="1:12" s="109" customFormat="1" ht="11.25" customHeight="1" x14ac:dyDescent="0.2">
      <c r="A63" s="115" t="s">
        <v>320</v>
      </c>
      <c r="C63" s="193" t="s">
        <v>322</v>
      </c>
      <c r="F63" s="111"/>
      <c r="G63" s="111"/>
      <c r="H63" s="111"/>
      <c r="I63" s="111"/>
      <c r="K63" s="111"/>
      <c r="L63" s="111"/>
    </row>
    <row r="64" spans="1:12" s="109" customFormat="1" ht="11.25" customHeight="1" x14ac:dyDescent="0.2">
      <c r="A64" s="115"/>
      <c r="C64" s="196" t="s">
        <v>329</v>
      </c>
      <c r="F64" s="111"/>
      <c r="G64" s="111"/>
      <c r="H64" s="111"/>
      <c r="I64" s="111"/>
      <c r="K64" s="111"/>
      <c r="L64" s="111"/>
    </row>
    <row r="65" spans="1:5" s="194" customFormat="1" ht="11.25" customHeight="1" x14ac:dyDescent="0.2">
      <c r="A65" s="212"/>
      <c r="B65" s="212"/>
      <c r="C65" s="212"/>
      <c r="D65" s="212"/>
      <c r="E65" s="212"/>
    </row>
    <row r="66" spans="1:5" s="194" customFormat="1" ht="11.25" customHeight="1" x14ac:dyDescent="0.2">
      <c r="A66" s="113" t="s">
        <v>330</v>
      </c>
      <c r="C66" s="213"/>
      <c r="D66" s="213"/>
      <c r="E66" s="213"/>
    </row>
    <row r="67" spans="1:5" s="194" customFormat="1" ht="11.25" customHeight="1" x14ac:dyDescent="0.2">
      <c r="A67" s="113" t="s">
        <v>331</v>
      </c>
      <c r="C67" s="213"/>
      <c r="D67" s="213"/>
      <c r="E67" s="213"/>
    </row>
    <row r="68" spans="1:5" s="194" customFormat="1" ht="11.25" customHeight="1" x14ac:dyDescent="0.2">
      <c r="A68" s="114" t="s">
        <v>332</v>
      </c>
      <c r="C68" s="213"/>
      <c r="D68" s="213"/>
      <c r="E68" s="213"/>
    </row>
    <row r="69" spans="1:5" ht="11.25" customHeight="1" x14ac:dyDescent="0.2">
      <c r="A69" s="150"/>
      <c r="B69" s="150"/>
      <c r="C69" s="150"/>
      <c r="D69" s="150"/>
      <c r="E69" s="150"/>
    </row>
    <row r="70" spans="1:5" ht="11.25" customHeight="1" x14ac:dyDescent="0.2">
      <c r="A70" s="150"/>
      <c r="B70" s="150"/>
      <c r="C70" s="150"/>
      <c r="D70" s="150"/>
      <c r="E70" s="150"/>
    </row>
    <row r="71" spans="1:5" ht="11.25" customHeight="1" x14ac:dyDescent="0.2">
      <c r="A71" s="150"/>
      <c r="B71" s="150"/>
      <c r="C71" s="150"/>
      <c r="D71" s="150"/>
      <c r="E71" s="150"/>
    </row>
    <row r="72" spans="1:5" ht="11.25" customHeight="1" x14ac:dyDescent="0.2">
      <c r="A72" s="150"/>
      <c r="B72" s="150"/>
      <c r="C72" s="150"/>
      <c r="D72" s="150"/>
      <c r="E72" s="150"/>
    </row>
    <row r="73" spans="1:5" ht="11.25" customHeight="1" x14ac:dyDescent="0.2">
      <c r="A73" s="150"/>
      <c r="B73" s="150"/>
      <c r="C73" s="150"/>
      <c r="D73" s="150"/>
      <c r="E73" s="150"/>
    </row>
  </sheetData>
  <mergeCells count="15">
    <mergeCell ref="A11:E11"/>
    <mergeCell ref="A12:E12"/>
    <mergeCell ref="A13:E13"/>
    <mergeCell ref="A14:E14"/>
    <mergeCell ref="A39:A40"/>
    <mergeCell ref="A20:A21"/>
    <mergeCell ref="C20:E20"/>
    <mergeCell ref="A72:E72"/>
    <mergeCell ref="A53:E53"/>
    <mergeCell ref="C39:E39"/>
    <mergeCell ref="A73:E73"/>
    <mergeCell ref="A65:E65"/>
    <mergeCell ref="A71:E71"/>
    <mergeCell ref="A70:E70"/>
    <mergeCell ref="A69:E69"/>
  </mergeCells>
  <phoneticPr fontId="0" type="noConversion"/>
  <pageMargins left="0.39370078740157483" right="0.39370078740157483" top="0.98425196850393704" bottom="0.98425196850393704" header="0" footer="0.19685039370078741"/>
  <pageSetup paperSize="9" scale="76" orientation="portrait" horizontalDpi="120" verticalDpi="144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3">
    <pageSetUpPr fitToPage="1"/>
  </sheetPr>
  <dimension ref="A1:C89"/>
  <sheetViews>
    <sheetView showGridLines="0" zoomScaleNormal="100" workbookViewId="0"/>
  </sheetViews>
  <sheetFormatPr defaultRowHeight="11.25" customHeight="1" x14ac:dyDescent="0.2"/>
  <cols>
    <col min="1" max="1" width="78.5703125" style="5" customWidth="1"/>
    <col min="2" max="2" width="25" style="5" customWidth="1"/>
    <col min="3" max="3" width="21" style="5" customWidth="1"/>
    <col min="4" max="16384" width="9.140625" style="5"/>
  </cols>
  <sheetData>
    <row r="1" spans="1:3" s="1" customFormat="1" ht="12.75" x14ac:dyDescent="0.2"/>
    <row r="2" spans="1:3" s="1" customFormat="1" ht="25.5" customHeight="1" x14ac:dyDescent="0.35">
      <c r="A2" s="2" t="s">
        <v>314</v>
      </c>
    </row>
    <row r="3" spans="1:3" s="1" customFormat="1" ht="15.75" customHeight="1" x14ac:dyDescent="0.25">
      <c r="A3" s="3" t="s">
        <v>315</v>
      </c>
    </row>
    <row r="4" spans="1:3" s="1" customFormat="1" ht="15.75" customHeight="1" x14ac:dyDescent="0.25">
      <c r="A4" s="3" t="s">
        <v>316</v>
      </c>
    </row>
    <row r="5" spans="1:3" s="1" customFormat="1" ht="15.75" customHeight="1" x14ac:dyDescent="0.25">
      <c r="A5" s="3" t="s">
        <v>317</v>
      </c>
    </row>
    <row r="6" spans="1:3" s="1" customFormat="1" ht="15.75" x14ac:dyDescent="0.25">
      <c r="A6" s="4" t="s">
        <v>57</v>
      </c>
      <c r="B6" s="5"/>
    </row>
    <row r="7" spans="1:3" s="1" customFormat="1" ht="12.75" x14ac:dyDescent="0.2">
      <c r="A7" s="6"/>
    </row>
    <row r="8" spans="1:3" ht="12.75" x14ac:dyDescent="0.2">
      <c r="A8" s="33" t="s">
        <v>314</v>
      </c>
      <c r="B8" s="7"/>
    </row>
    <row r="9" spans="1:3" s="1" customFormat="1" ht="12.75" x14ac:dyDescent="0.2">
      <c r="A9" s="7" t="s">
        <v>0</v>
      </c>
      <c r="B9" s="7"/>
    </row>
    <row r="10" spans="1:3" s="1" customFormat="1" ht="12.75" x14ac:dyDescent="0.2">
      <c r="A10" s="8" t="s">
        <v>11</v>
      </c>
      <c r="B10" s="8"/>
    </row>
    <row r="11" spans="1:3" s="1" customFormat="1" ht="12.75" x14ac:dyDescent="0.2">
      <c r="A11" s="151" t="s">
        <v>3</v>
      </c>
      <c r="B11" s="151"/>
    </row>
    <row r="12" spans="1:3" s="1" customFormat="1" ht="12.75" x14ac:dyDescent="0.2">
      <c r="A12" s="152" t="s">
        <v>318</v>
      </c>
      <c r="B12" s="151"/>
      <c r="C12" s="116" t="s">
        <v>333</v>
      </c>
    </row>
    <row r="13" spans="1:3" s="1" customFormat="1" ht="12.75" x14ac:dyDescent="0.2">
      <c r="A13" s="7"/>
      <c r="B13" s="7"/>
    </row>
    <row r="14" spans="1:3" s="1" customFormat="1" ht="12.75" hidden="1" x14ac:dyDescent="0.2">
      <c r="A14" s="151"/>
      <c r="B14" s="151"/>
    </row>
    <row r="15" spans="1:3" s="1" customFormat="1" ht="12.75" hidden="1" x14ac:dyDescent="0.2">
      <c r="A15" s="7"/>
      <c r="B15" s="7"/>
    </row>
    <row r="16" spans="1:3" s="1" customFormat="1" ht="12.75" hidden="1" x14ac:dyDescent="0.2">
      <c r="A16" s="60"/>
      <c r="B16" s="60"/>
    </row>
    <row r="17" spans="1:3" s="1" customFormat="1" ht="12.75" x14ac:dyDescent="0.2">
      <c r="A17" s="7" t="s">
        <v>106</v>
      </c>
      <c r="C17" s="9">
        <v>1</v>
      </c>
    </row>
    <row r="18" spans="1:3" x14ac:dyDescent="0.2">
      <c r="A18" s="214" t="s">
        <v>1</v>
      </c>
      <c r="B18" s="215" t="s">
        <v>85</v>
      </c>
      <c r="C18" s="216"/>
    </row>
    <row r="19" spans="1:3" x14ac:dyDescent="0.2">
      <c r="A19" s="217"/>
      <c r="B19" s="218" t="s">
        <v>203</v>
      </c>
      <c r="C19" s="219" t="s">
        <v>234</v>
      </c>
    </row>
    <row r="20" spans="1:3" x14ac:dyDescent="0.2">
      <c r="A20" s="220"/>
      <c r="B20" s="221" t="s">
        <v>58</v>
      </c>
      <c r="C20" s="222" t="s">
        <v>204</v>
      </c>
    </row>
    <row r="21" spans="1:3" x14ac:dyDescent="0.2">
      <c r="A21" s="40" t="s">
        <v>59</v>
      </c>
      <c r="B21" s="61">
        <f>SUM(B22:B23)</f>
        <v>0</v>
      </c>
      <c r="C21" s="62">
        <f>SUM(C22:C23)</f>
        <v>0</v>
      </c>
    </row>
    <row r="22" spans="1:3" x14ac:dyDescent="0.2">
      <c r="A22" s="40" t="s">
        <v>60</v>
      </c>
      <c r="B22" s="61"/>
      <c r="C22" s="62"/>
    </row>
    <row r="23" spans="1:3" x14ac:dyDescent="0.2">
      <c r="A23" s="40" t="s">
        <v>61</v>
      </c>
      <c r="B23" s="61"/>
      <c r="C23" s="62"/>
    </row>
    <row r="24" spans="1:3" x14ac:dyDescent="0.2">
      <c r="A24" s="40" t="s">
        <v>62</v>
      </c>
      <c r="B24" s="61">
        <f>B25+B31</f>
        <v>0</v>
      </c>
      <c r="C24" s="62">
        <f>C25+C31</f>
        <v>0</v>
      </c>
    </row>
    <row r="25" spans="1:3" x14ac:dyDescent="0.2">
      <c r="A25" s="40" t="s">
        <v>60</v>
      </c>
      <c r="B25" s="61">
        <f>SUM(B26:B30)</f>
        <v>0</v>
      </c>
      <c r="C25" s="62">
        <f>SUM(C26:C30)</f>
        <v>0</v>
      </c>
    </row>
    <row r="26" spans="1:3" x14ac:dyDescent="0.2">
      <c r="A26" s="40" t="s">
        <v>222</v>
      </c>
      <c r="B26" s="61"/>
      <c r="C26" s="62"/>
    </row>
    <row r="27" spans="1:3" x14ac:dyDescent="0.2">
      <c r="A27" s="40" t="s">
        <v>63</v>
      </c>
      <c r="B27" s="61"/>
      <c r="C27" s="62"/>
    </row>
    <row r="28" spans="1:3" x14ac:dyDescent="0.2">
      <c r="A28" s="40" t="s">
        <v>223</v>
      </c>
      <c r="B28" s="61"/>
      <c r="C28" s="62"/>
    </row>
    <row r="29" spans="1:3" x14ac:dyDescent="0.2">
      <c r="A29" s="40" t="s">
        <v>64</v>
      </c>
      <c r="B29" s="61"/>
      <c r="C29" s="63"/>
    </row>
    <row r="30" spans="1:3" x14ac:dyDescent="0.2">
      <c r="A30" s="40" t="s">
        <v>264</v>
      </c>
      <c r="B30" s="61"/>
      <c r="C30" s="63"/>
    </row>
    <row r="31" spans="1:3" x14ac:dyDescent="0.2">
      <c r="A31" s="40" t="s">
        <v>61</v>
      </c>
      <c r="B31" s="61">
        <f>SUM(B32:B36)</f>
        <v>0</v>
      </c>
      <c r="C31" s="63">
        <f>SUM(C32:C36)</f>
        <v>0</v>
      </c>
    </row>
    <row r="32" spans="1:3" x14ac:dyDescent="0.2">
      <c r="A32" s="40" t="s">
        <v>222</v>
      </c>
      <c r="B32" s="61"/>
      <c r="C32" s="63"/>
    </row>
    <row r="33" spans="1:3" x14ac:dyDescent="0.2">
      <c r="A33" s="40" t="s">
        <v>63</v>
      </c>
      <c r="B33" s="61"/>
      <c r="C33" s="63"/>
    </row>
    <row r="34" spans="1:3" x14ac:dyDescent="0.2">
      <c r="A34" s="40" t="s">
        <v>223</v>
      </c>
      <c r="B34" s="61"/>
      <c r="C34" s="63"/>
    </row>
    <row r="35" spans="1:3" x14ac:dyDescent="0.2">
      <c r="A35" s="40" t="s">
        <v>64</v>
      </c>
      <c r="B35" s="61"/>
      <c r="C35" s="63"/>
    </row>
    <row r="36" spans="1:3" x14ac:dyDescent="0.2">
      <c r="A36" s="40" t="s">
        <v>265</v>
      </c>
      <c r="B36" s="61"/>
      <c r="C36" s="63"/>
    </row>
    <row r="37" spans="1:3" x14ac:dyDescent="0.2">
      <c r="A37" s="64" t="s">
        <v>266</v>
      </c>
      <c r="B37" s="65">
        <f>B21+B24</f>
        <v>0</v>
      </c>
      <c r="C37" s="65">
        <f>C21+C24</f>
        <v>0</v>
      </c>
    </row>
    <row r="38" spans="1:3" x14ac:dyDescent="0.2">
      <c r="B38" s="66"/>
      <c r="C38" s="66"/>
    </row>
    <row r="39" spans="1:3" hidden="1" x14ac:dyDescent="0.2">
      <c r="B39" s="66"/>
      <c r="C39" s="66"/>
    </row>
    <row r="40" spans="1:3" hidden="1" x14ac:dyDescent="0.2">
      <c r="B40" s="66"/>
      <c r="C40" s="66"/>
    </row>
    <row r="41" spans="1:3" hidden="1" x14ac:dyDescent="0.2">
      <c r="B41" s="66"/>
      <c r="C41" s="66"/>
    </row>
    <row r="42" spans="1:3" hidden="1" x14ac:dyDescent="0.2">
      <c r="B42" s="66"/>
      <c r="C42" s="66"/>
    </row>
    <row r="43" spans="1:3" hidden="1" x14ac:dyDescent="0.2">
      <c r="A43" s="153"/>
      <c r="B43" s="153"/>
    </row>
    <row r="44" spans="1:3" x14ac:dyDescent="0.2">
      <c r="A44" s="223" t="s">
        <v>65</v>
      </c>
      <c r="B44" s="224" t="s">
        <v>2</v>
      </c>
      <c r="C44" s="225" t="s">
        <v>66</v>
      </c>
    </row>
    <row r="45" spans="1:3" x14ac:dyDescent="0.2">
      <c r="A45" s="226"/>
      <c r="B45" s="227"/>
      <c r="C45" s="228" t="s">
        <v>67</v>
      </c>
    </row>
    <row r="46" spans="1:3" x14ac:dyDescent="0.2">
      <c r="A46" s="67" t="s">
        <v>267</v>
      </c>
      <c r="B46" s="68">
        <v>1759711622.76</v>
      </c>
      <c r="C46" s="11"/>
    </row>
    <row r="47" spans="1:3" x14ac:dyDescent="0.2">
      <c r="A47" s="55" t="s">
        <v>295</v>
      </c>
      <c r="B47" s="69">
        <v>228981.88</v>
      </c>
      <c r="C47" s="14"/>
    </row>
    <row r="48" spans="1:3" x14ac:dyDescent="0.2">
      <c r="A48" s="70" t="s">
        <v>296</v>
      </c>
      <c r="B48" s="69">
        <f>B46-B47</f>
        <v>1759482640.8799999</v>
      </c>
      <c r="C48" s="14"/>
    </row>
    <row r="49" spans="1:3" x14ac:dyDescent="0.2">
      <c r="A49" s="70" t="s">
        <v>305</v>
      </c>
      <c r="B49" s="69"/>
      <c r="C49" s="14">
        <f>IF(B48&gt;0,B49*100/B48,0)</f>
        <v>0</v>
      </c>
    </row>
    <row r="50" spans="1:3" x14ac:dyDescent="0.2">
      <c r="A50" s="40" t="s">
        <v>297</v>
      </c>
      <c r="B50" s="69">
        <f>C37+B49-C31-C36</f>
        <v>0</v>
      </c>
      <c r="C50" s="14">
        <f>IF(B48&gt;0,B50*100/B48,0)</f>
        <v>0</v>
      </c>
    </row>
    <row r="51" spans="1:3" x14ac:dyDescent="0.2">
      <c r="A51" s="40" t="s">
        <v>224</v>
      </c>
      <c r="B51" s="69">
        <f>ROUND(B48*0.16,2)</f>
        <v>281517222.54000002</v>
      </c>
      <c r="C51" s="14">
        <f>IF(B48&gt;0,B51*100/B48,0)</f>
        <v>15.999999999954536</v>
      </c>
    </row>
    <row r="52" spans="1:3" x14ac:dyDescent="0.2">
      <c r="A52" s="40" t="s">
        <v>225</v>
      </c>
      <c r="B52" s="69">
        <f>ROUND(B51*0.9,2)</f>
        <v>253365500.28999999</v>
      </c>
      <c r="C52" s="14">
        <f>IF(B48&gt;0,B52*100/B48,0)</f>
        <v>14.40000000018642</v>
      </c>
    </row>
    <row r="53" spans="1:3" x14ac:dyDescent="0.2">
      <c r="A53" s="40" t="s">
        <v>226</v>
      </c>
      <c r="B53" s="69"/>
      <c r="C53" s="14">
        <f>IF(B48&gt;0,B53*100/B48,0)</f>
        <v>0</v>
      </c>
    </row>
    <row r="54" spans="1:3" x14ac:dyDescent="0.2">
      <c r="A54" s="71" t="s">
        <v>227</v>
      </c>
      <c r="B54" s="72">
        <f>ROUND(B48*0.07,2)</f>
        <v>123163784.86</v>
      </c>
      <c r="C54" s="19">
        <f>IF(B48&gt;0,B54*100/B48,0)</f>
        <v>6.9999999999090647</v>
      </c>
    </row>
    <row r="55" spans="1:3" x14ac:dyDescent="0.2">
      <c r="A55" s="40"/>
      <c r="B55" s="73"/>
      <c r="C55" s="16"/>
    </row>
    <row r="56" spans="1:3" hidden="1" x14ac:dyDescent="0.2">
      <c r="A56" s="40"/>
      <c r="B56" s="73"/>
      <c r="C56" s="16"/>
    </row>
    <row r="57" spans="1:3" hidden="1" x14ac:dyDescent="0.2">
      <c r="A57" s="40"/>
      <c r="B57" s="73"/>
      <c r="C57" s="16"/>
    </row>
    <row r="58" spans="1:3" hidden="1" x14ac:dyDescent="0.2">
      <c r="A58" s="40"/>
      <c r="B58" s="73"/>
      <c r="C58" s="16"/>
    </row>
    <row r="59" spans="1:3" hidden="1" x14ac:dyDescent="0.2">
      <c r="A59" s="40"/>
      <c r="B59" s="73"/>
      <c r="C59" s="16"/>
    </row>
    <row r="60" spans="1:3" hidden="1" x14ac:dyDescent="0.2">
      <c r="A60" s="40"/>
      <c r="B60" s="73"/>
      <c r="C60" s="16"/>
    </row>
    <row r="61" spans="1:3" hidden="1" x14ac:dyDescent="0.2">
      <c r="A61" s="40"/>
      <c r="B61" s="73"/>
      <c r="C61" s="16"/>
    </row>
    <row r="62" spans="1:3" x14ac:dyDescent="0.2">
      <c r="A62" s="223" t="s">
        <v>228</v>
      </c>
      <c r="B62" s="224" t="s">
        <v>2</v>
      </c>
      <c r="C62" s="225" t="s">
        <v>66</v>
      </c>
    </row>
    <row r="63" spans="1:3" x14ac:dyDescent="0.2">
      <c r="A63" s="229"/>
      <c r="B63" s="227"/>
      <c r="C63" s="228" t="s">
        <v>67</v>
      </c>
    </row>
    <row r="64" spans="1:3" x14ac:dyDescent="0.2">
      <c r="A64" s="67" t="s">
        <v>229</v>
      </c>
      <c r="B64" s="68">
        <f>SUM(B65:B67)</f>
        <v>0</v>
      </c>
      <c r="C64" s="11">
        <f>IF(B48&gt;0,B64*100/B48,0)</f>
        <v>0</v>
      </c>
    </row>
    <row r="65" spans="1:3" x14ac:dyDescent="0.2">
      <c r="A65" s="40" t="s">
        <v>230</v>
      </c>
      <c r="B65" s="69"/>
      <c r="C65" s="14">
        <f>IF(B48&gt;0,B65*100/B48,0)</f>
        <v>0</v>
      </c>
    </row>
    <row r="66" spans="1:3" x14ac:dyDescent="0.2">
      <c r="A66" s="40" t="s">
        <v>231</v>
      </c>
      <c r="B66" s="69"/>
      <c r="C66" s="14">
        <f>IF(B48&gt;0,B66*100/B48,0)</f>
        <v>0</v>
      </c>
    </row>
    <row r="67" spans="1:3" x14ac:dyDescent="0.2">
      <c r="A67" s="40" t="s">
        <v>232</v>
      </c>
      <c r="B67" s="69"/>
      <c r="C67" s="14">
        <f>IF(B48&gt;0,B67*100/B48,0)</f>
        <v>0</v>
      </c>
    </row>
    <row r="68" spans="1:3" x14ac:dyDescent="0.2">
      <c r="A68" s="40" t="s">
        <v>313</v>
      </c>
      <c r="B68" s="69"/>
      <c r="C68" s="14">
        <f>IF(B48&gt;0,B68*100/B48,0)</f>
        <v>0</v>
      </c>
    </row>
    <row r="69" spans="1:3" x14ac:dyDescent="0.2">
      <c r="A69" s="71" t="s">
        <v>233</v>
      </c>
      <c r="B69" s="72"/>
      <c r="C69" s="19"/>
    </row>
    <row r="70" spans="1:3" ht="11.25" customHeight="1" x14ac:dyDescent="0.2">
      <c r="A70" s="156" t="s">
        <v>326</v>
      </c>
      <c r="B70" s="156"/>
      <c r="C70" s="156"/>
    </row>
    <row r="71" spans="1:3" ht="23.25" customHeight="1" x14ac:dyDescent="0.2">
      <c r="A71" s="155" t="s">
        <v>108</v>
      </c>
      <c r="B71" s="155"/>
      <c r="C71" s="155"/>
    </row>
    <row r="72" spans="1:3" x14ac:dyDescent="0.2">
      <c r="A72" s="153" t="s">
        <v>107</v>
      </c>
      <c r="B72" s="154"/>
    </row>
    <row r="73" spans="1:3" x14ac:dyDescent="0.2">
      <c r="A73" s="153" t="s">
        <v>68</v>
      </c>
      <c r="B73" s="153"/>
    </row>
    <row r="77" spans="1:3" s="191" customFormat="1" ht="11.25" customHeight="1" x14ac:dyDescent="0.2"/>
    <row r="78" spans="1:3" s="191" customFormat="1" ht="11.25" customHeight="1" x14ac:dyDescent="0.2"/>
    <row r="79" spans="1:3" s="109" customFormat="1" ht="11.25" customHeight="1" x14ac:dyDescent="0.2">
      <c r="A79" s="115" t="s">
        <v>319</v>
      </c>
      <c r="B79" s="193" t="s">
        <v>321</v>
      </c>
    </row>
    <row r="80" spans="1:3" s="109" customFormat="1" ht="11.25" customHeight="1" x14ac:dyDescent="0.2">
      <c r="A80" s="115" t="s">
        <v>320</v>
      </c>
      <c r="B80" s="193" t="s">
        <v>322</v>
      </c>
    </row>
    <row r="81" spans="1:3" s="109" customFormat="1" ht="11.25" customHeight="1" x14ac:dyDescent="0.2">
      <c r="A81" s="115"/>
      <c r="B81" s="196" t="s">
        <v>329</v>
      </c>
    </row>
    <row r="82" spans="1:3" s="194" customFormat="1" ht="11.25" customHeight="1" x14ac:dyDescent="0.2">
      <c r="A82" s="212"/>
      <c r="B82" s="212"/>
      <c r="C82" s="212"/>
    </row>
    <row r="83" spans="1:3" s="194" customFormat="1" ht="11.25" customHeight="1" x14ac:dyDescent="0.2">
      <c r="C83" s="213"/>
    </row>
    <row r="84" spans="1:3" s="194" customFormat="1" ht="11.25" customHeight="1" x14ac:dyDescent="0.2">
      <c r="C84" s="213"/>
    </row>
    <row r="85" spans="1:3" s="194" customFormat="1" ht="11.25" customHeight="1" x14ac:dyDescent="0.2">
      <c r="B85" s="113" t="s">
        <v>330</v>
      </c>
      <c r="C85" s="111"/>
    </row>
    <row r="86" spans="1:3" s="194" customFormat="1" ht="11.25" customHeight="1" x14ac:dyDescent="0.2">
      <c r="B86" s="113" t="s">
        <v>331</v>
      </c>
      <c r="C86" s="111"/>
    </row>
    <row r="87" spans="1:3" s="194" customFormat="1" ht="11.25" customHeight="1" x14ac:dyDescent="0.2">
      <c r="B87" s="114" t="s">
        <v>332</v>
      </c>
      <c r="C87" s="111"/>
    </row>
    <row r="88" spans="1:3" s="191" customFormat="1" x14ac:dyDescent="0.2">
      <c r="A88" s="197"/>
      <c r="B88" s="197"/>
      <c r="C88" s="197"/>
    </row>
    <row r="89" spans="1:3" s="191" customFormat="1" ht="11.25" customHeight="1" x14ac:dyDescent="0.2"/>
  </sheetData>
  <mergeCells count="16">
    <mergeCell ref="A88:C88"/>
    <mergeCell ref="A11:B11"/>
    <mergeCell ref="A12:B12"/>
    <mergeCell ref="A18:A20"/>
    <mergeCell ref="A14:B14"/>
    <mergeCell ref="B18:C18"/>
    <mergeCell ref="A73:B73"/>
    <mergeCell ref="A72:B72"/>
    <mergeCell ref="B62:B63"/>
    <mergeCell ref="A71:C71"/>
    <mergeCell ref="A43:B43"/>
    <mergeCell ref="A44:A45"/>
    <mergeCell ref="B44:B45"/>
    <mergeCell ref="A62:A63"/>
    <mergeCell ref="A70:C70"/>
    <mergeCell ref="A82:C82"/>
  </mergeCells>
  <phoneticPr fontId="0" type="noConversion"/>
  <printOptions horizontalCentered="1"/>
  <pageMargins left="0.39370078740157483" right="0.39370078740157483" top="0.98425196850393704" bottom="0.98425196850393704" header="0" footer="0.19685039370078741"/>
  <pageSetup paperSize="9" scale="78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4"/>
  <dimension ref="A1:L51"/>
  <sheetViews>
    <sheetView showGridLines="0" zoomScaleNormal="100" workbookViewId="0"/>
  </sheetViews>
  <sheetFormatPr defaultRowHeight="11.25" customHeight="1" x14ac:dyDescent="0.2"/>
  <cols>
    <col min="1" max="1" width="57.28515625" style="5" customWidth="1"/>
    <col min="2" max="11" width="15.28515625" style="5" customWidth="1"/>
    <col min="12" max="16384" width="9.140625" style="5"/>
  </cols>
  <sheetData>
    <row r="1" spans="1:11" s="1" customFormat="1" ht="12.75" x14ac:dyDescent="0.2"/>
    <row r="2" spans="1:11" s="1" customFormat="1" ht="25.5" customHeight="1" x14ac:dyDescent="0.35">
      <c r="A2" s="2" t="s">
        <v>314</v>
      </c>
    </row>
    <row r="3" spans="1:11" s="1" customFormat="1" ht="15.75" customHeight="1" x14ac:dyDescent="0.25">
      <c r="A3" s="3" t="s">
        <v>315</v>
      </c>
    </row>
    <row r="4" spans="1:11" s="1" customFormat="1" ht="15.75" customHeight="1" x14ac:dyDescent="0.25">
      <c r="A4" s="3" t="s">
        <v>316</v>
      </c>
    </row>
    <row r="5" spans="1:11" s="1" customFormat="1" ht="15.75" customHeight="1" x14ac:dyDescent="0.25">
      <c r="A5" s="3" t="s">
        <v>317</v>
      </c>
    </row>
    <row r="6" spans="1:11" s="1" customFormat="1" ht="15.75" x14ac:dyDescent="0.25">
      <c r="A6" s="74" t="s">
        <v>123</v>
      </c>
      <c r="B6" s="74"/>
      <c r="C6" s="74"/>
      <c r="D6" s="74"/>
      <c r="E6" s="74"/>
      <c r="F6" s="74"/>
      <c r="G6" s="74"/>
      <c r="H6" s="74"/>
      <c r="I6" s="74"/>
    </row>
    <row r="7" spans="1:11" s="1" customFormat="1" ht="12.75" x14ac:dyDescent="0.2">
      <c r="A7" s="7"/>
      <c r="B7" s="7"/>
      <c r="C7" s="7"/>
      <c r="D7" s="7"/>
      <c r="E7" s="7"/>
      <c r="F7" s="7"/>
      <c r="G7" s="7"/>
      <c r="H7" s="7"/>
      <c r="I7" s="7"/>
    </row>
    <row r="8" spans="1:11" ht="12.75" x14ac:dyDescent="0.2">
      <c r="A8" s="33" t="s">
        <v>314</v>
      </c>
      <c r="B8" s="7"/>
      <c r="C8" s="7"/>
      <c r="D8" s="7"/>
      <c r="E8" s="7"/>
      <c r="F8" s="7"/>
      <c r="G8" s="7"/>
      <c r="H8" s="7"/>
      <c r="I8" s="7"/>
      <c r="J8" s="43"/>
      <c r="K8" s="43"/>
    </row>
    <row r="9" spans="1:11" s="1" customFormat="1" ht="12.75" x14ac:dyDescent="0.2">
      <c r="A9" s="7" t="s">
        <v>0</v>
      </c>
      <c r="B9" s="7"/>
      <c r="C9" s="7"/>
      <c r="D9" s="7"/>
      <c r="E9" s="7"/>
      <c r="F9" s="7"/>
      <c r="G9" s="7"/>
      <c r="H9" s="7"/>
      <c r="I9" s="7"/>
    </row>
    <row r="10" spans="1:11" s="1" customFormat="1" ht="12.75" x14ac:dyDescent="0.2">
      <c r="A10" s="8" t="s">
        <v>115</v>
      </c>
      <c r="B10" s="7"/>
      <c r="C10" s="7"/>
      <c r="D10" s="7"/>
      <c r="E10" s="7"/>
      <c r="F10" s="7"/>
      <c r="G10" s="7"/>
      <c r="H10" s="7"/>
      <c r="I10" s="7"/>
    </row>
    <row r="11" spans="1:11" s="1" customFormat="1" ht="12.75" x14ac:dyDescent="0.2">
      <c r="A11" s="7" t="s">
        <v>3</v>
      </c>
      <c r="B11" s="8"/>
      <c r="C11" s="8"/>
      <c r="D11" s="8"/>
      <c r="E11" s="8"/>
      <c r="F11" s="8"/>
      <c r="G11" s="8"/>
      <c r="H11" s="8"/>
      <c r="I11" s="8"/>
    </row>
    <row r="12" spans="1:11" s="1" customFormat="1" ht="12.75" x14ac:dyDescent="0.2">
      <c r="A12" s="33" t="s">
        <v>318</v>
      </c>
      <c r="B12" s="7"/>
      <c r="C12" s="7"/>
      <c r="D12" s="7"/>
      <c r="E12" s="7"/>
      <c r="F12" s="7"/>
      <c r="G12" s="7"/>
      <c r="H12" s="7"/>
      <c r="I12" s="7"/>
      <c r="K12" s="116" t="s">
        <v>333</v>
      </c>
    </row>
    <row r="13" spans="1:11" s="1" customFormat="1" ht="12.75" x14ac:dyDescent="0.2">
      <c r="A13" s="7"/>
      <c r="B13" s="8"/>
      <c r="C13" s="8"/>
      <c r="D13" s="8"/>
      <c r="E13" s="8"/>
      <c r="F13" s="8"/>
      <c r="G13" s="8"/>
      <c r="H13" s="8"/>
      <c r="I13" s="8"/>
    </row>
    <row r="14" spans="1:11" s="1" customFormat="1" ht="12.75" x14ac:dyDescent="0.2">
      <c r="A14" s="157" t="s">
        <v>109</v>
      </c>
      <c r="B14" s="157"/>
      <c r="C14" s="151"/>
      <c r="D14" s="7"/>
      <c r="E14" s="7"/>
      <c r="F14" s="7"/>
      <c r="G14" s="7"/>
      <c r="H14" s="7"/>
      <c r="K14" s="75">
        <v>1</v>
      </c>
    </row>
    <row r="15" spans="1:11" ht="15" customHeight="1" x14ac:dyDescent="0.2">
      <c r="A15" s="230" t="s">
        <v>128</v>
      </c>
      <c r="B15" s="231" t="s">
        <v>87</v>
      </c>
      <c r="C15" s="232" t="s">
        <v>6</v>
      </c>
      <c r="D15" s="233"/>
      <c r="E15" s="233"/>
      <c r="F15" s="233"/>
      <c r="G15" s="234"/>
      <c r="H15" s="235" t="s">
        <v>78</v>
      </c>
      <c r="I15" s="235" t="s">
        <v>119</v>
      </c>
      <c r="J15" s="236" t="s">
        <v>79</v>
      </c>
      <c r="K15" s="231" t="s">
        <v>279</v>
      </c>
    </row>
    <row r="16" spans="1:11" ht="24" customHeight="1" x14ac:dyDescent="0.2">
      <c r="A16" s="237"/>
      <c r="B16" s="238"/>
      <c r="C16" s="236" t="s">
        <v>116</v>
      </c>
      <c r="D16" s="236"/>
      <c r="E16" s="231" t="s">
        <v>118</v>
      </c>
      <c r="F16" s="231" t="s">
        <v>117</v>
      </c>
      <c r="G16" s="231" t="s">
        <v>311</v>
      </c>
      <c r="H16" s="239"/>
      <c r="I16" s="239"/>
      <c r="J16" s="236"/>
      <c r="K16" s="238"/>
    </row>
    <row r="17" spans="1:11" ht="56.25" customHeight="1" x14ac:dyDescent="0.2">
      <c r="A17" s="237"/>
      <c r="B17" s="238"/>
      <c r="C17" s="240" t="s">
        <v>80</v>
      </c>
      <c r="D17" s="240" t="s">
        <v>12</v>
      </c>
      <c r="E17" s="238"/>
      <c r="F17" s="238"/>
      <c r="G17" s="238"/>
      <c r="H17" s="239"/>
      <c r="I17" s="239"/>
      <c r="J17" s="236"/>
      <c r="K17" s="238"/>
    </row>
    <row r="18" spans="1:11" ht="17.25" customHeight="1" x14ac:dyDescent="0.2">
      <c r="A18" s="241"/>
      <c r="B18" s="242" t="s">
        <v>49</v>
      </c>
      <c r="C18" s="242" t="s">
        <v>50</v>
      </c>
      <c r="D18" s="242" t="s">
        <v>122</v>
      </c>
      <c r="E18" s="243" t="s">
        <v>120</v>
      </c>
      <c r="F18" s="244" t="s">
        <v>121</v>
      </c>
      <c r="G18" s="243" t="s">
        <v>312</v>
      </c>
      <c r="H18" s="183" t="s">
        <v>298</v>
      </c>
      <c r="I18" s="183" t="s">
        <v>299</v>
      </c>
      <c r="J18" s="236"/>
      <c r="K18" s="245" t="s">
        <v>300</v>
      </c>
    </row>
    <row r="19" spans="1:11" ht="11.25" hidden="1" customHeight="1" x14ac:dyDescent="0.2">
      <c r="A19" s="76"/>
      <c r="B19" s="77"/>
      <c r="C19" s="78"/>
      <c r="D19" s="78"/>
      <c r="E19" s="78"/>
      <c r="F19" s="78"/>
      <c r="G19" s="78"/>
      <c r="H19" s="79"/>
      <c r="I19" s="77"/>
      <c r="J19" s="80"/>
      <c r="K19" s="80"/>
    </row>
    <row r="20" spans="1:11" ht="11.25" hidden="1" customHeight="1" x14ac:dyDescent="0.2">
      <c r="A20" s="81"/>
      <c r="B20" s="82"/>
      <c r="C20" s="83"/>
      <c r="D20" s="83"/>
      <c r="E20" s="83"/>
      <c r="F20" s="83"/>
      <c r="G20" s="83"/>
      <c r="H20" s="84"/>
      <c r="I20" s="82"/>
      <c r="J20" s="85"/>
      <c r="K20" s="85"/>
    </row>
    <row r="21" spans="1:11" ht="11.25" hidden="1" customHeight="1" x14ac:dyDescent="0.2">
      <c r="A21" s="81"/>
      <c r="B21" s="82"/>
      <c r="C21" s="83"/>
      <c r="D21" s="83"/>
      <c r="E21" s="83"/>
      <c r="F21" s="83"/>
      <c r="G21" s="83"/>
      <c r="H21" s="84"/>
      <c r="I21" s="82"/>
      <c r="J21" s="85"/>
      <c r="K21" s="85"/>
    </row>
    <row r="22" spans="1:11" ht="11.25" customHeight="1" x14ac:dyDescent="0.2">
      <c r="A22" s="81" t="s">
        <v>271</v>
      </c>
      <c r="B22" s="82">
        <f t="shared" ref="B22:G22" si="0">SUM(B23:B24)</f>
        <v>0</v>
      </c>
      <c r="C22" s="82">
        <f t="shared" si="0"/>
        <v>0</v>
      </c>
      <c r="D22" s="82">
        <f t="shared" si="0"/>
        <v>0</v>
      </c>
      <c r="E22" s="82">
        <f t="shared" si="0"/>
        <v>0</v>
      </c>
      <c r="F22" s="82">
        <f t="shared" si="0"/>
        <v>0</v>
      </c>
      <c r="G22" s="82">
        <f t="shared" si="0"/>
        <v>0</v>
      </c>
      <c r="H22" s="82">
        <f>B22-C22-D22-E22-F22-G22</f>
        <v>0</v>
      </c>
      <c r="I22" s="82">
        <f>SUM(I23:I24)</f>
        <v>0</v>
      </c>
      <c r="J22" s="82">
        <f>SUM(J23:J24)</f>
        <v>0</v>
      </c>
      <c r="K22" s="82">
        <f t="shared" ref="K22:K39" si="1">I22-H22</f>
        <v>0</v>
      </c>
    </row>
    <row r="23" spans="1:11" ht="11.25" customHeight="1" x14ac:dyDescent="0.2">
      <c r="A23" s="86" t="s">
        <v>241</v>
      </c>
      <c r="B23" s="82">
        <v>0</v>
      </c>
      <c r="C23" s="82">
        <v>0</v>
      </c>
      <c r="D23" s="82">
        <v>0</v>
      </c>
      <c r="E23" s="82">
        <v>0</v>
      </c>
      <c r="F23" s="82">
        <v>0</v>
      </c>
      <c r="G23" s="82">
        <v>0</v>
      </c>
      <c r="H23" s="82">
        <v>0</v>
      </c>
      <c r="I23" s="82">
        <v>0</v>
      </c>
      <c r="J23" s="82">
        <v>0</v>
      </c>
      <c r="K23" s="82">
        <f t="shared" si="1"/>
        <v>0</v>
      </c>
    </row>
    <row r="24" spans="1:11" ht="11.25" customHeight="1" x14ac:dyDescent="0.2">
      <c r="A24" s="86" t="s">
        <v>270</v>
      </c>
      <c r="B24" s="82"/>
      <c r="C24" s="82"/>
      <c r="D24" s="82"/>
      <c r="E24" s="82"/>
      <c r="F24" s="82"/>
      <c r="G24" s="82"/>
      <c r="H24" s="82">
        <f>B24-C24-D24-E24-F24-G24</f>
        <v>0</v>
      </c>
      <c r="I24" s="82"/>
      <c r="J24" s="82"/>
      <c r="K24" s="82">
        <f t="shared" si="1"/>
        <v>0</v>
      </c>
    </row>
    <row r="25" spans="1:11" ht="11.25" customHeight="1" x14ac:dyDescent="0.2">
      <c r="A25" s="81" t="s">
        <v>272</v>
      </c>
      <c r="B25" s="82">
        <f t="shared" ref="B25:G25" si="2">SUM(B26:B38)</f>
        <v>0</v>
      </c>
      <c r="C25" s="82">
        <f t="shared" si="2"/>
        <v>0</v>
      </c>
      <c r="D25" s="82">
        <f t="shared" si="2"/>
        <v>0</v>
      </c>
      <c r="E25" s="82">
        <f t="shared" si="2"/>
        <v>0</v>
      </c>
      <c r="F25" s="82">
        <f t="shared" si="2"/>
        <v>0</v>
      </c>
      <c r="G25" s="82">
        <f t="shared" si="2"/>
        <v>0</v>
      </c>
      <c r="H25" s="82">
        <f>B24-C24-D24-E24-F24-G24</f>
        <v>0</v>
      </c>
      <c r="I25" s="82">
        <f>SUM(I26:I38)</f>
        <v>0</v>
      </c>
      <c r="J25" s="82">
        <f>SUM(J26:J38)</f>
        <v>0</v>
      </c>
      <c r="K25" s="82">
        <f t="shared" si="1"/>
        <v>0</v>
      </c>
    </row>
    <row r="26" spans="1:11" ht="11.25" customHeight="1" x14ac:dyDescent="0.2">
      <c r="A26" s="33" t="s">
        <v>236</v>
      </c>
      <c r="B26" s="82">
        <v>0</v>
      </c>
      <c r="C26" s="83">
        <v>0</v>
      </c>
      <c r="D26" s="83">
        <v>0</v>
      </c>
      <c r="E26" s="83">
        <v>0</v>
      </c>
      <c r="F26" s="83">
        <v>0</v>
      </c>
      <c r="G26" s="83">
        <v>0</v>
      </c>
      <c r="H26" s="82">
        <v>0</v>
      </c>
      <c r="I26" s="82">
        <v>0</v>
      </c>
      <c r="J26" s="85">
        <v>0</v>
      </c>
      <c r="K26" s="85">
        <f t="shared" si="1"/>
        <v>0</v>
      </c>
    </row>
    <row r="27" spans="1:11" ht="11.25" customHeight="1" x14ac:dyDescent="0.2">
      <c r="A27" s="33" t="s">
        <v>273</v>
      </c>
      <c r="B27" s="82">
        <v>0</v>
      </c>
      <c r="C27" s="83">
        <v>0</v>
      </c>
      <c r="D27" s="83">
        <v>0</v>
      </c>
      <c r="E27" s="83">
        <v>0</v>
      </c>
      <c r="F27" s="83">
        <v>0</v>
      </c>
      <c r="G27" s="83"/>
      <c r="H27" s="82">
        <f t="shared" ref="H27:H39" si="3">B27-C27-D27-E27-F27-G27</f>
        <v>0</v>
      </c>
      <c r="I27" s="82">
        <v>0</v>
      </c>
      <c r="J27" s="85"/>
      <c r="K27" s="85">
        <f t="shared" si="1"/>
        <v>0</v>
      </c>
    </row>
    <row r="28" spans="1:11" ht="11.25" customHeight="1" x14ac:dyDescent="0.2">
      <c r="A28" s="33" t="s">
        <v>274</v>
      </c>
      <c r="B28" s="82">
        <v>0</v>
      </c>
      <c r="C28" s="83">
        <v>0</v>
      </c>
      <c r="D28" s="83">
        <v>0</v>
      </c>
      <c r="E28" s="83">
        <v>0</v>
      </c>
      <c r="F28" s="83">
        <v>0</v>
      </c>
      <c r="G28" s="83"/>
      <c r="H28" s="82">
        <f t="shared" si="3"/>
        <v>0</v>
      </c>
      <c r="I28" s="82">
        <v>0</v>
      </c>
      <c r="J28" s="85"/>
      <c r="K28" s="85">
        <f t="shared" si="1"/>
        <v>0</v>
      </c>
    </row>
    <row r="29" spans="1:11" ht="11.25" customHeight="1" x14ac:dyDescent="0.2">
      <c r="A29" s="33" t="s">
        <v>237</v>
      </c>
      <c r="B29" s="82">
        <v>0</v>
      </c>
      <c r="C29" s="83">
        <v>0</v>
      </c>
      <c r="D29" s="83">
        <v>0</v>
      </c>
      <c r="E29" s="83">
        <v>0</v>
      </c>
      <c r="F29" s="83">
        <v>0</v>
      </c>
      <c r="G29" s="83"/>
      <c r="H29" s="82">
        <f t="shared" si="3"/>
        <v>0</v>
      </c>
      <c r="I29" s="82">
        <v>0</v>
      </c>
      <c r="J29" s="85"/>
      <c r="K29" s="85">
        <f t="shared" si="1"/>
        <v>0</v>
      </c>
    </row>
    <row r="30" spans="1:11" ht="11.25" customHeight="1" x14ac:dyDescent="0.2">
      <c r="A30" s="33" t="s">
        <v>238</v>
      </c>
      <c r="B30" s="82">
        <v>0</v>
      </c>
      <c r="C30" s="83">
        <v>0</v>
      </c>
      <c r="D30" s="83">
        <v>0</v>
      </c>
      <c r="E30" s="83">
        <v>0</v>
      </c>
      <c r="F30" s="83">
        <v>0</v>
      </c>
      <c r="G30" s="83"/>
      <c r="H30" s="82">
        <f t="shared" si="3"/>
        <v>0</v>
      </c>
      <c r="I30" s="82">
        <v>0</v>
      </c>
      <c r="J30" s="85"/>
      <c r="K30" s="85">
        <f t="shared" si="1"/>
        <v>0</v>
      </c>
    </row>
    <row r="31" spans="1:11" ht="11.25" customHeight="1" x14ac:dyDescent="0.2">
      <c r="A31" s="33" t="s">
        <v>275</v>
      </c>
      <c r="B31" s="82">
        <v>0</v>
      </c>
      <c r="C31" s="83">
        <v>0</v>
      </c>
      <c r="D31" s="83">
        <v>0</v>
      </c>
      <c r="E31" s="83">
        <v>0</v>
      </c>
      <c r="F31" s="83">
        <v>0</v>
      </c>
      <c r="G31" s="83"/>
      <c r="H31" s="82">
        <f t="shared" si="3"/>
        <v>0</v>
      </c>
      <c r="I31" s="82">
        <v>0</v>
      </c>
      <c r="J31" s="85"/>
      <c r="K31" s="85">
        <f t="shared" si="1"/>
        <v>0</v>
      </c>
    </row>
    <row r="32" spans="1:11" ht="11.25" customHeight="1" x14ac:dyDescent="0.2">
      <c r="A32" s="33" t="s">
        <v>276</v>
      </c>
      <c r="B32" s="82">
        <v>0</v>
      </c>
      <c r="C32" s="83">
        <v>0</v>
      </c>
      <c r="D32" s="83">
        <v>0</v>
      </c>
      <c r="E32" s="83">
        <v>0</v>
      </c>
      <c r="F32" s="83">
        <v>0</v>
      </c>
      <c r="G32" s="83"/>
      <c r="H32" s="82">
        <f t="shared" si="3"/>
        <v>0</v>
      </c>
      <c r="I32" s="82">
        <v>0</v>
      </c>
      <c r="J32" s="85"/>
      <c r="K32" s="85">
        <f t="shared" si="1"/>
        <v>0</v>
      </c>
    </row>
    <row r="33" spans="1:12" ht="11.25" customHeight="1" x14ac:dyDescent="0.2">
      <c r="A33" s="33" t="s">
        <v>277</v>
      </c>
      <c r="B33" s="82"/>
      <c r="C33" s="83"/>
      <c r="D33" s="83">
        <v>0</v>
      </c>
      <c r="E33" s="83"/>
      <c r="F33" s="83"/>
      <c r="G33" s="83"/>
      <c r="H33" s="82">
        <f t="shared" si="3"/>
        <v>0</v>
      </c>
      <c r="I33" s="82"/>
      <c r="J33" s="85"/>
      <c r="K33" s="85">
        <f t="shared" si="1"/>
        <v>0</v>
      </c>
    </row>
    <row r="34" spans="1:12" ht="11.25" customHeight="1" x14ac:dyDescent="0.2">
      <c r="A34" s="33" t="s">
        <v>309</v>
      </c>
      <c r="B34" s="82"/>
      <c r="C34" s="83"/>
      <c r="D34" s="83">
        <v>0</v>
      </c>
      <c r="E34" s="83"/>
      <c r="F34" s="83"/>
      <c r="G34" s="83"/>
      <c r="H34" s="82">
        <f t="shared" si="3"/>
        <v>0</v>
      </c>
      <c r="I34" s="82"/>
      <c r="J34" s="85"/>
      <c r="K34" s="85">
        <f t="shared" si="1"/>
        <v>0</v>
      </c>
    </row>
    <row r="35" spans="1:12" ht="11.25" customHeight="1" x14ac:dyDescent="0.2">
      <c r="A35" s="33" t="s">
        <v>239</v>
      </c>
      <c r="B35" s="82">
        <v>0</v>
      </c>
      <c r="C35" s="83">
        <v>0</v>
      </c>
      <c r="D35" s="83">
        <v>0</v>
      </c>
      <c r="E35" s="83">
        <v>0</v>
      </c>
      <c r="F35" s="83">
        <v>0</v>
      </c>
      <c r="G35" s="83"/>
      <c r="H35" s="82">
        <f t="shared" si="3"/>
        <v>0</v>
      </c>
      <c r="I35" s="82">
        <v>0</v>
      </c>
      <c r="J35" s="85"/>
      <c r="K35" s="85">
        <f t="shared" si="1"/>
        <v>0</v>
      </c>
    </row>
    <row r="36" spans="1:12" ht="11.25" customHeight="1" x14ac:dyDescent="0.2">
      <c r="A36" s="33" t="s">
        <v>240</v>
      </c>
      <c r="B36" s="82">
        <v>0</v>
      </c>
      <c r="C36" s="83">
        <v>0</v>
      </c>
      <c r="D36" s="83">
        <v>0</v>
      </c>
      <c r="E36" s="83">
        <v>0</v>
      </c>
      <c r="F36" s="83">
        <v>0</v>
      </c>
      <c r="G36" s="83"/>
      <c r="H36" s="82">
        <f t="shared" si="3"/>
        <v>0</v>
      </c>
      <c r="I36" s="82">
        <v>0</v>
      </c>
      <c r="J36" s="85"/>
      <c r="K36" s="85">
        <f t="shared" si="1"/>
        <v>0</v>
      </c>
    </row>
    <row r="37" spans="1:12" ht="11.25" customHeight="1" x14ac:dyDescent="0.2">
      <c r="A37" s="33" t="s">
        <v>310</v>
      </c>
      <c r="B37" s="82"/>
      <c r="C37" s="83"/>
      <c r="D37" s="83">
        <v>0</v>
      </c>
      <c r="E37" s="83"/>
      <c r="F37" s="83"/>
      <c r="G37" s="83"/>
      <c r="H37" s="82">
        <f t="shared" si="3"/>
        <v>0</v>
      </c>
      <c r="I37" s="82"/>
      <c r="J37" s="85"/>
      <c r="K37" s="85">
        <f t="shared" si="1"/>
        <v>0</v>
      </c>
    </row>
    <row r="38" spans="1:12" ht="11.25" customHeight="1" x14ac:dyDescent="0.2">
      <c r="A38" s="86" t="s">
        <v>278</v>
      </c>
      <c r="B38" s="82">
        <v>0</v>
      </c>
      <c r="C38" s="83">
        <v>0</v>
      </c>
      <c r="D38" s="83">
        <v>0</v>
      </c>
      <c r="E38" s="83">
        <v>0</v>
      </c>
      <c r="F38" s="83">
        <v>0</v>
      </c>
      <c r="G38" s="83"/>
      <c r="H38" s="82">
        <f t="shared" si="3"/>
        <v>0</v>
      </c>
      <c r="I38" s="82">
        <v>0</v>
      </c>
      <c r="J38" s="85"/>
      <c r="K38" s="85">
        <f t="shared" si="1"/>
        <v>0</v>
      </c>
    </row>
    <row r="39" spans="1:12" s="87" customFormat="1" ht="11.25" customHeight="1" x14ac:dyDescent="0.15">
      <c r="A39" s="246" t="s">
        <v>242</v>
      </c>
      <c r="B39" s="247">
        <f t="shared" ref="B39:G39" si="4">B22+B25</f>
        <v>0</v>
      </c>
      <c r="C39" s="247">
        <f t="shared" si="4"/>
        <v>0</v>
      </c>
      <c r="D39" s="247">
        <f t="shared" si="4"/>
        <v>0</v>
      </c>
      <c r="E39" s="247">
        <f t="shared" si="4"/>
        <v>0</v>
      </c>
      <c r="F39" s="247">
        <f t="shared" si="4"/>
        <v>0</v>
      </c>
      <c r="G39" s="247">
        <f t="shared" si="4"/>
        <v>0</v>
      </c>
      <c r="H39" s="247">
        <f t="shared" si="3"/>
        <v>0</v>
      </c>
      <c r="I39" s="247">
        <f>I22+I25</f>
        <v>0</v>
      </c>
      <c r="J39" s="247">
        <f>J22+J25</f>
        <v>0</v>
      </c>
      <c r="K39" s="247">
        <f t="shared" si="1"/>
        <v>0</v>
      </c>
    </row>
    <row r="40" spans="1:12" ht="11.25" customHeight="1" x14ac:dyDescent="0.2">
      <c r="A40" s="149" t="s">
        <v>327</v>
      </c>
      <c r="B40" s="149"/>
      <c r="C40" s="149"/>
      <c r="D40" s="149"/>
      <c r="E40" s="149"/>
      <c r="F40" s="149"/>
      <c r="G40" s="149"/>
      <c r="H40" s="149"/>
      <c r="I40" s="149"/>
      <c r="J40" s="149"/>
      <c r="K40" s="149"/>
    </row>
    <row r="41" spans="1:12" ht="12.75" x14ac:dyDescent="0.2">
      <c r="A41" s="152" t="s">
        <v>113</v>
      </c>
      <c r="B41" s="152"/>
      <c r="C41" s="152"/>
      <c r="D41" s="33"/>
      <c r="E41" s="33"/>
      <c r="F41" s="33"/>
      <c r="G41" s="33"/>
      <c r="H41" s="33"/>
      <c r="I41" s="33"/>
      <c r="J41" s="43"/>
      <c r="K41" s="43"/>
    </row>
    <row r="42" spans="1:12" ht="12.75" x14ac:dyDescent="0.2">
      <c r="A42" s="88"/>
      <c r="B42" s="89"/>
      <c r="J42" s="43"/>
      <c r="K42" s="43"/>
    </row>
    <row r="43" spans="1:12" ht="12.75" x14ac:dyDescent="0.2">
      <c r="A43" s="43"/>
      <c r="B43" s="89"/>
      <c r="J43" s="43"/>
      <c r="K43" s="43"/>
    </row>
    <row r="44" spans="1:12" s="191" customFormat="1" ht="11.25" customHeight="1" x14ac:dyDescent="0.2">
      <c r="A44" s="248"/>
      <c r="B44" s="249"/>
      <c r="C44" s="248"/>
      <c r="D44" s="248"/>
      <c r="E44" s="248"/>
      <c r="F44" s="248"/>
      <c r="G44" s="248"/>
      <c r="H44" s="248"/>
      <c r="I44" s="248"/>
      <c r="J44" s="43"/>
      <c r="K44" s="43"/>
    </row>
    <row r="45" spans="1:12" s="191" customFormat="1" ht="11.25" customHeight="1" x14ac:dyDescent="0.2">
      <c r="A45" s="248"/>
      <c r="B45" s="248"/>
      <c r="C45" s="248"/>
      <c r="D45" s="248"/>
      <c r="E45" s="248"/>
      <c r="F45" s="248"/>
      <c r="G45" s="248"/>
      <c r="H45" s="248"/>
      <c r="I45" s="43"/>
      <c r="J45" s="43"/>
    </row>
    <row r="46" spans="1:12" s="109" customFormat="1" ht="11.25" customHeight="1" x14ac:dyDescent="0.2">
      <c r="A46" s="115" t="s">
        <v>319</v>
      </c>
      <c r="C46" s="195"/>
      <c r="D46" s="193" t="s">
        <v>321</v>
      </c>
      <c r="E46" s="195"/>
      <c r="F46" s="195"/>
      <c r="G46" s="195"/>
      <c r="H46" s="113" t="s">
        <v>330</v>
      </c>
      <c r="I46" s="113"/>
      <c r="J46" s="113"/>
      <c r="K46" s="111"/>
      <c r="L46" s="111"/>
    </row>
    <row r="47" spans="1:12" s="109" customFormat="1" ht="11.25" customHeight="1" x14ac:dyDescent="0.2">
      <c r="A47" s="115" t="s">
        <v>320</v>
      </c>
      <c r="C47" s="195"/>
      <c r="D47" s="193" t="s">
        <v>322</v>
      </c>
      <c r="E47" s="195"/>
      <c r="F47" s="195"/>
      <c r="G47" s="195"/>
      <c r="H47" s="113" t="s">
        <v>331</v>
      </c>
      <c r="I47" s="113"/>
      <c r="J47" s="113"/>
      <c r="K47" s="111"/>
      <c r="L47" s="111"/>
    </row>
    <row r="48" spans="1:12" s="109" customFormat="1" ht="11.25" customHeight="1" x14ac:dyDescent="0.2">
      <c r="A48" s="115"/>
      <c r="C48" s="195"/>
      <c r="D48" s="196" t="s">
        <v>329</v>
      </c>
      <c r="E48" s="195"/>
      <c r="F48" s="195"/>
      <c r="G48" s="195"/>
      <c r="H48" s="114" t="s">
        <v>332</v>
      </c>
      <c r="I48" s="114"/>
      <c r="J48" s="114"/>
      <c r="K48" s="111"/>
      <c r="L48" s="111"/>
    </row>
    <row r="49" s="191" customFormat="1" ht="11.25" customHeight="1" x14ac:dyDescent="0.2"/>
    <row r="50" s="191" customFormat="1" ht="11.25" customHeight="1" x14ac:dyDescent="0.2"/>
    <row r="51" s="191" customFormat="1" ht="11.25" customHeight="1" x14ac:dyDescent="0.2"/>
  </sheetData>
  <mergeCells count="14">
    <mergeCell ref="C16:D16"/>
    <mergeCell ref="E16:E17"/>
    <mergeCell ref="G16:G17"/>
    <mergeCell ref="K15:K17"/>
    <mergeCell ref="A40:K40"/>
    <mergeCell ref="A41:C41"/>
    <mergeCell ref="H15:H17"/>
    <mergeCell ref="F16:F17"/>
    <mergeCell ref="A14:C14"/>
    <mergeCell ref="J15:J18"/>
    <mergeCell ref="A15:A18"/>
    <mergeCell ref="B15:B17"/>
    <mergeCell ref="I15:I17"/>
    <mergeCell ref="C15:G15"/>
  </mergeCells>
  <pageMargins left="0.39370078740157483" right="0.39370078740157483" top="0.98425196850393704" bottom="0.98425196850393704" header="0" footer="0.19685039370078741"/>
  <pageSetup paperSize="9" scale="66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5">
    <pageSetUpPr fitToPage="1"/>
  </sheetPr>
  <dimension ref="A1:L84"/>
  <sheetViews>
    <sheetView showGridLines="0" workbookViewId="0"/>
  </sheetViews>
  <sheetFormatPr defaultRowHeight="11.25" customHeight="1" x14ac:dyDescent="0.2"/>
  <cols>
    <col min="1" max="1" width="63.140625" style="5" bestFit="1" customWidth="1"/>
    <col min="2" max="2" width="41.85546875" style="5" customWidth="1"/>
    <col min="3" max="3" width="41.5703125" style="5" customWidth="1"/>
    <col min="4" max="16384" width="9.140625" style="5"/>
  </cols>
  <sheetData>
    <row r="1" spans="1:3" s="1" customFormat="1" ht="12.75" x14ac:dyDescent="0.2"/>
    <row r="2" spans="1:3" s="1" customFormat="1" ht="25.5" customHeight="1" x14ac:dyDescent="0.35">
      <c r="A2" s="2" t="s">
        <v>314</v>
      </c>
    </row>
    <row r="3" spans="1:3" s="1" customFormat="1" ht="15.75" customHeight="1" x14ac:dyDescent="0.25">
      <c r="A3" s="3" t="s">
        <v>315</v>
      </c>
    </row>
    <row r="4" spans="1:3" s="1" customFormat="1" ht="15.75" customHeight="1" x14ac:dyDescent="0.25">
      <c r="A4" s="3" t="s">
        <v>316</v>
      </c>
    </row>
    <row r="5" spans="1:3" s="1" customFormat="1" ht="15.75" customHeight="1" x14ac:dyDescent="0.25">
      <c r="A5" s="3" t="s">
        <v>317</v>
      </c>
    </row>
    <row r="6" spans="1:3" s="1" customFormat="1" ht="15.75" x14ac:dyDescent="0.25">
      <c r="A6" s="4" t="s">
        <v>69</v>
      </c>
      <c r="B6" s="5"/>
      <c r="C6" s="5"/>
    </row>
    <row r="7" spans="1:3" s="1" customFormat="1" ht="12.75" x14ac:dyDescent="0.2">
      <c r="A7" s="6"/>
    </row>
    <row r="8" spans="1:3" ht="12.75" x14ac:dyDescent="0.2">
      <c r="A8" s="33" t="s">
        <v>314</v>
      </c>
      <c r="B8" s="7"/>
      <c r="C8" s="7"/>
    </row>
    <row r="9" spans="1:3" s="1" customFormat="1" ht="12.75" x14ac:dyDescent="0.2">
      <c r="A9" s="7" t="s">
        <v>0</v>
      </c>
      <c r="B9" s="7"/>
      <c r="C9" s="7"/>
    </row>
    <row r="10" spans="1:3" s="1" customFormat="1" ht="12.75" x14ac:dyDescent="0.2">
      <c r="A10" s="8" t="s">
        <v>70</v>
      </c>
      <c r="B10" s="7"/>
      <c r="C10" s="7"/>
    </row>
    <row r="11" spans="1:3" s="1" customFormat="1" ht="12.75" x14ac:dyDescent="0.2">
      <c r="A11" s="7" t="s">
        <v>3</v>
      </c>
      <c r="B11" s="8"/>
      <c r="C11" s="8"/>
    </row>
    <row r="12" spans="1:3" s="1" customFormat="1" ht="12.75" x14ac:dyDescent="0.2">
      <c r="A12" s="33" t="s">
        <v>318</v>
      </c>
      <c r="B12" s="90" t="s">
        <v>301</v>
      </c>
      <c r="C12" s="9" t="s">
        <v>333</v>
      </c>
    </row>
    <row r="13" spans="1:3" s="6" customFormat="1" ht="12.75" hidden="1" customHeight="1" x14ac:dyDescent="0.2">
      <c r="A13" s="7"/>
      <c r="B13" s="8"/>
      <c r="C13" s="8"/>
    </row>
    <row r="14" spans="1:3" s="6" customFormat="1" ht="12.75" hidden="1" customHeight="1" x14ac:dyDescent="0.2">
      <c r="A14" s="7"/>
      <c r="B14" s="7"/>
      <c r="C14" s="7"/>
    </row>
    <row r="15" spans="1:3" s="6" customFormat="1" ht="12.75" x14ac:dyDescent="0.2">
      <c r="B15" s="7"/>
      <c r="C15" s="7"/>
    </row>
    <row r="16" spans="1:3" s="6" customFormat="1" ht="12.75" hidden="1" customHeight="1" x14ac:dyDescent="0.2">
      <c r="A16" s="7"/>
      <c r="B16" s="7"/>
      <c r="C16" s="7"/>
    </row>
    <row r="17" spans="1:3" s="1" customFormat="1" ht="12.75" hidden="1" customHeight="1" x14ac:dyDescent="0.2">
      <c r="A17" s="60"/>
      <c r="B17" s="60"/>
      <c r="C17" s="60"/>
    </row>
    <row r="18" spans="1:3" s="1" customFormat="1" ht="12.75" x14ac:dyDescent="0.2">
      <c r="A18" s="1" t="s">
        <v>110</v>
      </c>
      <c r="B18" s="9">
        <v>1</v>
      </c>
    </row>
    <row r="19" spans="1:3" ht="11.25" customHeight="1" x14ac:dyDescent="0.2">
      <c r="A19" s="207" t="s">
        <v>124</v>
      </c>
      <c r="B19" s="185" t="s">
        <v>302</v>
      </c>
      <c r="C19" s="43"/>
    </row>
    <row r="20" spans="1:3" ht="11.25" customHeight="1" x14ac:dyDescent="0.2">
      <c r="A20" s="21" t="s">
        <v>235</v>
      </c>
      <c r="B20" s="169">
        <f>'RGF-Anexo 01'!B45</f>
        <v>1759711622.76</v>
      </c>
      <c r="C20" s="43"/>
    </row>
    <row r="21" spans="1:3" ht="11.25" customHeight="1" x14ac:dyDescent="0.2">
      <c r="A21" s="55" t="s">
        <v>303</v>
      </c>
      <c r="B21" s="170">
        <f>'RGF-Anexo 01'!B45-'RGF-Anexo 01'!B46</f>
        <v>1759482640.8799999</v>
      </c>
      <c r="C21" s="43"/>
    </row>
    <row r="22" spans="1:3" ht="11.25" customHeight="1" x14ac:dyDescent="0.2">
      <c r="A22" s="56" t="s">
        <v>304</v>
      </c>
      <c r="B22" s="171">
        <f>'RGF-Anexo 01'!B48</f>
        <v>1755155800.8799999</v>
      </c>
      <c r="C22" s="43"/>
    </row>
    <row r="23" spans="1:3" ht="11.25" hidden="1" customHeight="1" x14ac:dyDescent="0.2">
      <c r="C23" s="89"/>
    </row>
    <row r="24" spans="1:3" ht="11.25" hidden="1" customHeight="1" x14ac:dyDescent="0.2">
      <c r="C24" s="89"/>
    </row>
    <row r="25" spans="1:3" ht="11.25" hidden="1" customHeight="1" x14ac:dyDescent="0.2">
      <c r="C25" s="89"/>
    </row>
    <row r="26" spans="1:3" ht="11.25" hidden="1" customHeight="1" x14ac:dyDescent="0.2">
      <c r="C26" s="89"/>
    </row>
    <row r="27" spans="1:3" ht="11.25" hidden="1" customHeight="1" x14ac:dyDescent="0.2">
      <c r="C27" s="89"/>
    </row>
    <row r="28" spans="1:3" ht="11.25" hidden="1" customHeight="1" x14ac:dyDescent="0.2">
      <c r="C28" s="89"/>
    </row>
    <row r="29" spans="1:3" ht="11.25" customHeight="1" x14ac:dyDescent="0.2">
      <c r="A29" s="43"/>
      <c r="B29" s="43"/>
      <c r="C29" s="89"/>
    </row>
    <row r="30" spans="1:3" ht="11.25" customHeight="1" x14ac:dyDescent="0.2">
      <c r="A30" s="250" t="s">
        <v>14</v>
      </c>
      <c r="B30" s="178" t="s">
        <v>2</v>
      </c>
      <c r="C30" s="251" t="s">
        <v>7</v>
      </c>
    </row>
    <row r="31" spans="1:3" ht="11.25" customHeight="1" x14ac:dyDescent="0.2">
      <c r="A31" s="92" t="s">
        <v>53</v>
      </c>
      <c r="B31" s="169">
        <f>'RGF-Anexo 01'!B49</f>
        <v>603482679.77999997</v>
      </c>
      <c r="C31" s="172">
        <f>'RGF-Anexo 01'!C49</f>
        <v>34.383425076988942</v>
      </c>
    </row>
    <row r="32" spans="1:3" ht="11.25" customHeight="1" x14ac:dyDescent="0.2">
      <c r="A32" s="93" t="s">
        <v>31</v>
      </c>
      <c r="B32" s="170">
        <f>'RGF-Anexo 01'!B50</f>
        <v>947784132.48000002</v>
      </c>
      <c r="C32" s="173">
        <f>'RGF-Anexo 01'!C50</f>
        <v>54.000000000273481</v>
      </c>
    </row>
    <row r="33" spans="1:3" ht="11.25" customHeight="1" x14ac:dyDescent="0.2">
      <c r="A33" s="93" t="s">
        <v>39</v>
      </c>
      <c r="B33" s="170">
        <f>'RGF-Anexo 01'!B51</f>
        <v>900394925.86000001</v>
      </c>
      <c r="C33" s="173">
        <f>'RGF-Anexo 01'!C51</f>
        <v>51.300000000487707</v>
      </c>
    </row>
    <row r="34" spans="1:3" ht="11.25" customHeight="1" x14ac:dyDescent="0.2">
      <c r="A34" s="94" t="s">
        <v>268</v>
      </c>
      <c r="B34" s="171">
        <f>'RGF-Anexo 01'!B52</f>
        <v>853005719.23000002</v>
      </c>
      <c r="C34" s="174">
        <f>'RGF-Anexo 01'!C52</f>
        <v>48.600000000132184</v>
      </c>
    </row>
    <row r="35" spans="1:3" ht="11.25" hidden="1" customHeight="1" x14ac:dyDescent="0.2">
      <c r="B35" s="95"/>
      <c r="C35" s="95"/>
    </row>
    <row r="36" spans="1:3" ht="11.25" hidden="1" customHeight="1" x14ac:dyDescent="0.2">
      <c r="B36" s="95"/>
      <c r="C36" s="95"/>
    </row>
    <row r="37" spans="1:3" ht="11.25" hidden="1" customHeight="1" x14ac:dyDescent="0.2">
      <c r="B37" s="95"/>
      <c r="C37" s="95"/>
    </row>
    <row r="38" spans="1:3" ht="11.25" hidden="1" customHeight="1" x14ac:dyDescent="0.2">
      <c r="B38" s="95"/>
      <c r="C38" s="95"/>
    </row>
    <row r="39" spans="1:3" ht="11.25" hidden="1" customHeight="1" x14ac:dyDescent="0.2">
      <c r="B39" s="95"/>
      <c r="C39" s="95"/>
    </row>
    <row r="40" spans="1:3" ht="11.25" hidden="1" customHeight="1" x14ac:dyDescent="0.2">
      <c r="B40" s="95"/>
      <c r="C40" s="95"/>
    </row>
    <row r="42" spans="1:3" ht="11.25" customHeight="1" x14ac:dyDescent="0.2">
      <c r="A42" s="208" t="s">
        <v>73</v>
      </c>
      <c r="B42" s="184" t="s">
        <v>2</v>
      </c>
      <c r="C42" s="185" t="s">
        <v>7</v>
      </c>
    </row>
    <row r="43" spans="1:3" ht="11.25" customHeight="1" x14ac:dyDescent="0.2">
      <c r="A43" s="55" t="s">
        <v>8</v>
      </c>
      <c r="B43" s="175">
        <f>IF(A12="Período: 1º Quadrimestre",'RGF-Anexo 02'!C46,IF(A12="Período: 2º Quadrimestre",'RGF-Anexo 02'!D46,IF(A12="Período: 3º Quadrimestre",'RGF-Anexo 02'!E46,IF(A12="Período: 1º Semestre",'RGF-Anexo 02'!C46,IF(A12="Período: 1º Trimestre",'RGF-Anexo 02'!C46,IF(A12="Período: 1º Bimestre",'RGF-Anexo 02'!C46,IF(A12="Período: Janeiro",'RGF-Anexo 02'!C46,'RGF-Anexo 02'!D46)))))))</f>
        <v>-1004200321.58</v>
      </c>
      <c r="C43" s="170">
        <f>IF(B21&gt;0,B43*100/B21,0)</f>
        <v>-57.073613472978188</v>
      </c>
    </row>
    <row r="44" spans="1:3" ht="11.25" customHeight="1" x14ac:dyDescent="0.2">
      <c r="A44" s="56" t="s">
        <v>13</v>
      </c>
      <c r="B44" s="176">
        <f>ROUND(B21*1.2,2)</f>
        <v>2111379169.0599999</v>
      </c>
      <c r="C44" s="171">
        <f>IF(B21&gt;0,B44*100/B21,0)</f>
        <v>120.00000000022735</v>
      </c>
    </row>
    <row r="45" spans="1:3" ht="11.25" hidden="1" customHeight="1" x14ac:dyDescent="0.2">
      <c r="B45" s="95"/>
      <c r="C45" s="95"/>
    </row>
    <row r="46" spans="1:3" ht="11.25" hidden="1" customHeight="1" x14ac:dyDescent="0.2">
      <c r="B46" s="95"/>
      <c r="C46" s="95"/>
    </row>
    <row r="47" spans="1:3" ht="11.25" hidden="1" customHeight="1" x14ac:dyDescent="0.2">
      <c r="B47" s="95"/>
      <c r="C47" s="95"/>
    </row>
    <row r="48" spans="1:3" ht="11.25" hidden="1" customHeight="1" x14ac:dyDescent="0.2">
      <c r="B48" s="95"/>
      <c r="C48" s="95"/>
    </row>
    <row r="49" spans="1:3" ht="11.25" hidden="1" customHeight="1" x14ac:dyDescent="0.2">
      <c r="B49" s="95"/>
      <c r="C49" s="95"/>
    </row>
    <row r="50" spans="1:3" ht="11.25" hidden="1" customHeight="1" x14ac:dyDescent="0.2">
      <c r="B50" s="95"/>
      <c r="C50" s="95"/>
    </row>
    <row r="52" spans="1:3" ht="11.25" customHeight="1" x14ac:dyDescent="0.2">
      <c r="A52" s="208" t="s">
        <v>15</v>
      </c>
      <c r="B52" s="184" t="s">
        <v>2</v>
      </c>
      <c r="C52" s="185" t="s">
        <v>7</v>
      </c>
    </row>
    <row r="53" spans="1:3" ht="11.25" customHeight="1" x14ac:dyDescent="0.2">
      <c r="A53" s="55" t="s">
        <v>81</v>
      </c>
      <c r="B53" s="175">
        <f>IF(A12="Período: 1º Quadrimestre",'RGF-Anexo 03'!C32,IF(A12="Período: 2º Quadrimestre",'RGF-Anexo 03'!D32,IF(A12="Período: 3º Quadrimestre",'RGF-Anexo 03'!E32,IF(A12="Período: 1º Semestre",'RGF-Anexo 03'!C32,IF(A12="Período: 1º Trimestre",'RGF-Anexo 03'!C32,IF(A12="Período: 1º Bimestre",'RGF-Anexo 02'!C32,IF(A12="Período: Janeiro",'RGF-Anexo 02'!C32,D32)))))))</f>
        <v>0</v>
      </c>
      <c r="C53" s="170">
        <f>IF(B21&gt;0,B53*100/B21,0)</f>
        <v>0</v>
      </c>
    </row>
    <row r="54" spans="1:3" ht="11.25" customHeight="1" x14ac:dyDescent="0.2">
      <c r="A54" s="56" t="s">
        <v>13</v>
      </c>
      <c r="B54" s="176">
        <f>ROUND(B21*0.22,2)</f>
        <v>387086180.99000001</v>
      </c>
      <c r="C54" s="171">
        <f>IF(B21&gt;0,B54*100/B21,0)</f>
        <v>21.999999999795396</v>
      </c>
    </row>
    <row r="55" spans="1:3" ht="11.25" hidden="1" customHeight="1" x14ac:dyDescent="0.2">
      <c r="B55" s="95"/>
      <c r="C55" s="95"/>
    </row>
    <row r="56" spans="1:3" ht="11.25" hidden="1" customHeight="1" x14ac:dyDescent="0.2">
      <c r="B56" s="95"/>
      <c r="C56" s="95"/>
    </row>
    <row r="57" spans="1:3" ht="11.25" hidden="1" customHeight="1" x14ac:dyDescent="0.2">
      <c r="B57" s="95"/>
      <c r="C57" s="95"/>
    </row>
    <row r="58" spans="1:3" ht="11.25" hidden="1" customHeight="1" x14ac:dyDescent="0.2">
      <c r="B58" s="95"/>
      <c r="C58" s="95"/>
    </row>
    <row r="59" spans="1:3" ht="11.25" hidden="1" customHeight="1" x14ac:dyDescent="0.2">
      <c r="B59" s="95"/>
      <c r="C59" s="95"/>
    </row>
    <row r="60" spans="1:3" ht="11.25" hidden="1" customHeight="1" x14ac:dyDescent="0.2">
      <c r="B60" s="95"/>
      <c r="C60" s="95"/>
    </row>
    <row r="62" spans="1:3" ht="11.25" customHeight="1" x14ac:dyDescent="0.2">
      <c r="A62" s="208" t="s">
        <v>1</v>
      </c>
      <c r="B62" s="184" t="s">
        <v>2</v>
      </c>
      <c r="C62" s="185" t="s">
        <v>7</v>
      </c>
    </row>
    <row r="63" spans="1:3" ht="11.25" customHeight="1" x14ac:dyDescent="0.2">
      <c r="A63" s="55" t="s">
        <v>16</v>
      </c>
      <c r="B63" s="175">
        <f>'RGF-Anexo 04'!B50</f>
        <v>0</v>
      </c>
      <c r="C63" s="170">
        <f>'RGF-Anexo 04'!C50</f>
        <v>0</v>
      </c>
    </row>
    <row r="64" spans="1:3" ht="11.25" customHeight="1" x14ac:dyDescent="0.2">
      <c r="A64" s="55" t="s">
        <v>55</v>
      </c>
      <c r="B64" s="175">
        <f>'RGF-Anexo 04'!B51</f>
        <v>281517222.54000002</v>
      </c>
      <c r="C64" s="170">
        <f>'RGF-Anexo 04'!C51</f>
        <v>15.999999999954536</v>
      </c>
    </row>
    <row r="65" spans="1:4" ht="11.25" customHeight="1" x14ac:dyDescent="0.2">
      <c r="A65" s="55" t="s">
        <v>17</v>
      </c>
      <c r="B65" s="175">
        <f>'RGF-Anexo 04'!B53</f>
        <v>0</v>
      </c>
      <c r="C65" s="170">
        <f>'RGF-Anexo 04'!C53</f>
        <v>0</v>
      </c>
      <c r="D65" s="43"/>
    </row>
    <row r="66" spans="1:4" ht="11.25" customHeight="1" x14ac:dyDescent="0.2">
      <c r="A66" s="56" t="s">
        <v>32</v>
      </c>
      <c r="B66" s="176">
        <f>'RGF-Anexo 04'!B54</f>
        <v>123163784.86</v>
      </c>
      <c r="C66" s="171">
        <f>'RGF-Anexo 04'!C54</f>
        <v>6.9999999999090647</v>
      </c>
      <c r="D66" s="43"/>
    </row>
    <row r="67" spans="1:4" ht="11.25" hidden="1" customHeight="1" x14ac:dyDescent="0.2">
      <c r="D67" s="43"/>
    </row>
    <row r="68" spans="1:4" ht="11.25" hidden="1" customHeight="1" x14ac:dyDescent="0.2">
      <c r="D68" s="43"/>
    </row>
    <row r="69" spans="1:4" ht="11.25" hidden="1" customHeight="1" x14ac:dyDescent="0.2">
      <c r="D69" s="43"/>
    </row>
    <row r="70" spans="1:4" ht="11.25" hidden="1" customHeight="1" x14ac:dyDescent="0.2">
      <c r="D70" s="43"/>
    </row>
    <row r="71" spans="1:4" ht="11.25" hidden="1" customHeight="1" x14ac:dyDescent="0.2">
      <c r="D71" s="43"/>
    </row>
    <row r="72" spans="1:4" ht="11.25" customHeight="1" x14ac:dyDescent="0.2">
      <c r="D72" s="43"/>
    </row>
    <row r="73" spans="1:4" ht="27" customHeight="1" x14ac:dyDescent="0.2">
      <c r="A73" s="210" t="s">
        <v>4</v>
      </c>
      <c r="B73" s="231" t="s">
        <v>83</v>
      </c>
      <c r="C73" s="231" t="s">
        <v>280</v>
      </c>
    </row>
    <row r="74" spans="1:4" ht="11.25" customHeight="1" x14ac:dyDescent="0.2">
      <c r="A74" s="211"/>
      <c r="B74" s="252"/>
      <c r="C74" s="252" t="s">
        <v>38</v>
      </c>
    </row>
    <row r="75" spans="1:4" ht="11.25" customHeight="1" x14ac:dyDescent="0.2">
      <c r="A75" s="57" t="s">
        <v>82</v>
      </c>
      <c r="B75" s="96"/>
      <c r="C75" s="91"/>
      <c r="D75" s="43"/>
    </row>
    <row r="76" spans="1:4" ht="11.25" customHeight="1" x14ac:dyDescent="0.2">
      <c r="A76" s="149" t="s">
        <v>327</v>
      </c>
      <c r="B76" s="149"/>
      <c r="C76" s="149"/>
      <c r="D76" s="43"/>
    </row>
    <row r="80" spans="1:4" s="191" customFormat="1" ht="11.25" customHeight="1" x14ac:dyDescent="0.2"/>
    <row r="81" spans="1:12" s="109" customFormat="1" ht="11.25" customHeight="1" x14ac:dyDescent="0.2">
      <c r="A81" s="115" t="s">
        <v>319</v>
      </c>
      <c r="B81" s="193" t="s">
        <v>321</v>
      </c>
      <c r="C81" s="113" t="s">
        <v>330</v>
      </c>
      <c r="E81" s="195"/>
      <c r="I81" s="195"/>
      <c r="K81" s="111"/>
      <c r="L81" s="111"/>
    </row>
    <row r="82" spans="1:12" s="109" customFormat="1" ht="11.25" customHeight="1" x14ac:dyDescent="0.2">
      <c r="A82" s="115" t="s">
        <v>320</v>
      </c>
      <c r="B82" s="193" t="s">
        <v>322</v>
      </c>
      <c r="C82" s="113" t="s">
        <v>331</v>
      </c>
      <c r="E82" s="195"/>
      <c r="I82" s="195"/>
      <c r="K82" s="111"/>
      <c r="L82" s="111"/>
    </row>
    <row r="83" spans="1:12" s="109" customFormat="1" ht="11.25" customHeight="1" x14ac:dyDescent="0.2">
      <c r="A83" s="115"/>
      <c r="B83" s="196" t="s">
        <v>329</v>
      </c>
      <c r="C83" s="114" t="s">
        <v>332</v>
      </c>
      <c r="E83" s="195"/>
      <c r="I83" s="195"/>
      <c r="K83" s="111"/>
      <c r="L83" s="111"/>
    </row>
    <row r="84" spans="1:12" s="191" customFormat="1" ht="11.25" customHeight="1" x14ac:dyDescent="0.2">
      <c r="A84" s="253"/>
      <c r="B84" s="254"/>
      <c r="C84" s="255"/>
    </row>
  </sheetData>
  <mergeCells count="4">
    <mergeCell ref="A76:C76"/>
    <mergeCell ref="A73:A74"/>
    <mergeCell ref="B73:B74"/>
    <mergeCell ref="C73:C74"/>
  </mergeCells>
  <phoneticPr fontId="0" type="noConversion"/>
  <pageMargins left="0.39370078740157483" right="0.39370078740157483" top="0.98425196850393704" bottom="0.98425196850393704" header="0" footer="0.19685039370078741"/>
  <pageSetup paperSize="9" scale="66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6</vt:i4>
      </vt:variant>
    </vt:vector>
  </HeadingPairs>
  <TitlesOfParts>
    <vt:vector size="6" baseType="lpstr">
      <vt:lpstr>RGF-Anexo 01</vt:lpstr>
      <vt:lpstr>RGF-Anexo 02</vt:lpstr>
      <vt:lpstr>RGF-Anexo 03</vt:lpstr>
      <vt:lpstr>RGF-Anexo 04</vt:lpstr>
      <vt:lpstr>RGF-Anexo 05</vt:lpstr>
      <vt:lpstr>RGF-Anexo 06</vt:lpstr>
    </vt:vector>
  </TitlesOfParts>
  <Company>Ministério da Fazenda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Anexos RGF</dc:title>
  <dc:creator>GEINC/CCONT/STN</dc:creator>
  <cp:lastModifiedBy>Luis Henrique Bortoletto</cp:lastModifiedBy>
  <cp:lastPrinted>2023-09-27T10:48:42Z</cp:lastPrinted>
  <dcterms:created xsi:type="dcterms:W3CDTF">2001-09-06T15:18:59Z</dcterms:created>
  <dcterms:modified xsi:type="dcterms:W3CDTF">2023-09-27T10:57:47Z</dcterms:modified>
</cp:coreProperties>
</file>